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312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jurgengiesen 1/Desktop/www.jgiesen.de/ecl-hor/"/>
    </mc:Choice>
  </mc:AlternateContent>
  <xr:revisionPtr revIDLastSave="0" documentId="13_ncr:9_{839D5B64-A76C-1D43-9419-2BFA91DB20C4}" xr6:coauthVersionLast="36" xr6:coauthVersionMax="36" xr10:uidLastSave="{00000000-0000-0000-0000-000000000000}"/>
  <bookViews>
    <workbookView xWindow="3940" yWindow="1120" windowWidth="32880" windowHeight="18440" xr2:uid="{00000000-000D-0000-FFFF-FFFF00000000}"/>
  </bookViews>
  <sheets>
    <sheet name="Tabelle1" sheetId="1" r:id="rId1"/>
  </sheets>
  <calcPr calcId="18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F50" i="1" l="1"/>
  <c r="E50" i="1"/>
  <c r="D50" i="1"/>
  <c r="C50" i="1"/>
  <c r="F49" i="1"/>
  <c r="E49" i="1"/>
  <c r="D49" i="1"/>
  <c r="C49" i="1"/>
  <c r="F48" i="1"/>
  <c r="E48" i="1"/>
  <c r="D48" i="1"/>
  <c r="C48" i="1"/>
  <c r="F47" i="1"/>
  <c r="E47" i="1"/>
  <c r="D47" i="1"/>
  <c r="C47" i="1"/>
  <c r="F46" i="1"/>
  <c r="E46" i="1"/>
  <c r="D46" i="1"/>
  <c r="C46" i="1"/>
  <c r="F45" i="1"/>
  <c r="E45" i="1"/>
  <c r="D45" i="1"/>
  <c r="C45" i="1"/>
  <c r="F44" i="1"/>
  <c r="E44" i="1"/>
  <c r="D44" i="1"/>
  <c r="C44" i="1"/>
  <c r="F43" i="1"/>
  <c r="E43" i="1"/>
  <c r="D43" i="1"/>
  <c r="C43" i="1"/>
  <c r="F42" i="1"/>
  <c r="E42" i="1"/>
  <c r="D42" i="1"/>
  <c r="C42" i="1"/>
  <c r="F41" i="1"/>
  <c r="E41" i="1"/>
  <c r="D41" i="1"/>
  <c r="C41" i="1"/>
  <c r="F40" i="1"/>
  <c r="E40" i="1"/>
  <c r="D40" i="1"/>
  <c r="C40" i="1"/>
  <c r="F39" i="1"/>
  <c r="E39" i="1"/>
  <c r="D39" i="1"/>
  <c r="C39" i="1"/>
  <c r="F38" i="1"/>
  <c r="E38" i="1"/>
  <c r="D38" i="1"/>
  <c r="C38" i="1"/>
  <c r="F37" i="1"/>
  <c r="E37" i="1"/>
  <c r="D37" i="1"/>
  <c r="C37" i="1"/>
  <c r="F36" i="1"/>
  <c r="E36" i="1"/>
  <c r="D36" i="1"/>
  <c r="C36" i="1"/>
  <c r="F35" i="1"/>
  <c r="E35" i="1"/>
  <c r="D35" i="1"/>
  <c r="C35" i="1"/>
  <c r="F34" i="1"/>
  <c r="E34" i="1"/>
  <c r="D34" i="1"/>
  <c r="C34" i="1"/>
  <c r="F33" i="1"/>
  <c r="E33" i="1"/>
  <c r="D33" i="1"/>
  <c r="C33" i="1"/>
  <c r="F32" i="1"/>
  <c r="E32" i="1"/>
  <c r="D32" i="1"/>
  <c r="C32" i="1"/>
  <c r="F31" i="1"/>
  <c r="E31" i="1"/>
  <c r="D31" i="1"/>
  <c r="C31" i="1"/>
  <c r="F30" i="1"/>
  <c r="E30" i="1"/>
  <c r="D30" i="1"/>
  <c r="C30" i="1"/>
  <c r="F29" i="1"/>
  <c r="E29" i="1"/>
  <c r="D29" i="1"/>
  <c r="C29" i="1"/>
  <c r="F28" i="1"/>
  <c r="E28" i="1"/>
  <c r="D28" i="1"/>
  <c r="C28" i="1"/>
  <c r="F27" i="1"/>
  <c r="E27" i="1"/>
  <c r="D27" i="1"/>
  <c r="C27" i="1"/>
  <c r="F26" i="1"/>
  <c r="E26" i="1"/>
  <c r="D26" i="1"/>
  <c r="C26" i="1"/>
  <c r="F25" i="1"/>
  <c r="E25" i="1"/>
  <c r="D25" i="1"/>
  <c r="C25" i="1"/>
  <c r="F24" i="1"/>
  <c r="E24" i="1"/>
  <c r="D24" i="1"/>
  <c r="C24" i="1"/>
  <c r="F23" i="1"/>
  <c r="E23" i="1"/>
  <c r="D23" i="1"/>
  <c r="C23" i="1"/>
  <c r="F22" i="1"/>
  <c r="E22" i="1"/>
  <c r="D22" i="1"/>
  <c r="C22" i="1"/>
  <c r="F21" i="1"/>
  <c r="E21" i="1"/>
  <c r="D21" i="1"/>
  <c r="C21" i="1"/>
  <c r="J21" i="1" s="1"/>
  <c r="F20" i="1"/>
  <c r="E20" i="1"/>
  <c r="D20" i="1"/>
  <c r="C20" i="1"/>
  <c r="F19" i="1"/>
  <c r="E19" i="1"/>
  <c r="D19" i="1"/>
  <c r="C19" i="1"/>
  <c r="F18" i="1"/>
  <c r="E18" i="1"/>
  <c r="D18" i="1"/>
  <c r="C18" i="1"/>
  <c r="F17" i="1"/>
  <c r="E17" i="1"/>
  <c r="D17" i="1"/>
  <c r="C17" i="1"/>
  <c r="F16" i="1"/>
  <c r="E16" i="1"/>
  <c r="D16" i="1"/>
  <c r="C16" i="1"/>
  <c r="F15" i="1"/>
  <c r="E15" i="1"/>
  <c r="D15" i="1"/>
  <c r="C15" i="1"/>
  <c r="F14" i="1"/>
  <c r="E14" i="1"/>
  <c r="D14" i="1"/>
  <c r="C14" i="1"/>
  <c r="F13" i="1"/>
  <c r="E13" i="1"/>
  <c r="D13" i="1"/>
  <c r="C13" i="1"/>
  <c r="F12" i="1"/>
  <c r="E12" i="1"/>
  <c r="D12" i="1"/>
  <c r="C12" i="1"/>
  <c r="F11" i="1"/>
  <c r="E11" i="1"/>
  <c r="D11" i="1"/>
  <c r="C11" i="1"/>
  <c r="F10" i="1"/>
  <c r="E10" i="1"/>
  <c r="D10" i="1"/>
  <c r="C10" i="1"/>
  <c r="F9" i="1"/>
  <c r="E9" i="1"/>
  <c r="D9" i="1"/>
  <c r="C9" i="1"/>
  <c r="F8" i="1"/>
  <c r="E8" i="1"/>
  <c r="D8" i="1"/>
  <c r="C8" i="1"/>
  <c r="F7" i="1"/>
  <c r="E7" i="1"/>
  <c r="D7" i="1"/>
  <c r="C7" i="1"/>
  <c r="F6" i="1"/>
  <c r="E6" i="1"/>
  <c r="D6" i="1"/>
  <c r="C6" i="1"/>
  <c r="F5" i="1"/>
  <c r="E5" i="1"/>
  <c r="D5" i="1"/>
  <c r="C5" i="1"/>
  <c r="F4" i="1"/>
  <c r="E4" i="1"/>
  <c r="D4" i="1"/>
  <c r="C4" i="1"/>
  <c r="F3" i="1"/>
  <c r="E3" i="1"/>
  <c r="D3" i="1"/>
  <c r="C3" i="1"/>
  <c r="C2" i="1"/>
  <c r="J2" i="1" s="1"/>
  <c r="K2" i="1" s="1"/>
  <c r="X1" i="1"/>
  <c r="J42" i="1" l="1"/>
  <c r="J44" i="1"/>
  <c r="J15" i="1"/>
  <c r="J11" i="1"/>
  <c r="K11" i="1" s="1"/>
  <c r="M11" i="1" s="1"/>
  <c r="N11" i="1" s="1"/>
  <c r="O11" i="1" s="1"/>
  <c r="J16" i="1"/>
  <c r="J35" i="1"/>
  <c r="J46" i="1"/>
  <c r="J3" i="1"/>
  <c r="K3" i="1" s="1"/>
  <c r="J5" i="1"/>
  <c r="J30" i="1"/>
  <c r="J32" i="1"/>
  <c r="J34" i="1"/>
  <c r="K34" i="1" s="1"/>
  <c r="M34" i="1" s="1"/>
  <c r="N34" i="1" s="1"/>
  <c r="O34" i="1" s="1"/>
  <c r="J12" i="1"/>
  <c r="J19" i="1"/>
  <c r="J41" i="1"/>
  <c r="K41" i="1" s="1"/>
  <c r="J43" i="1"/>
  <c r="K43" i="1" s="1"/>
  <c r="M43" i="1" s="1"/>
  <c r="J45" i="1"/>
  <c r="J17" i="1"/>
  <c r="J18" i="1"/>
  <c r="K18" i="1" s="1"/>
  <c r="M18" i="1" s="1"/>
  <c r="N18" i="1" s="1"/>
  <c r="O18" i="1" s="1"/>
  <c r="J23" i="1"/>
  <c r="J25" i="1"/>
  <c r="J27" i="1"/>
  <c r="K27" i="1" s="1"/>
  <c r="M27" i="1" s="1"/>
  <c r="J28" i="1"/>
  <c r="J38" i="1"/>
  <c r="K38" i="1" s="1"/>
  <c r="J40" i="1"/>
  <c r="J47" i="1"/>
  <c r="J13" i="1"/>
  <c r="K13" i="1" s="1"/>
  <c r="J37" i="1"/>
  <c r="K37" i="1" s="1"/>
  <c r="M37" i="1" s="1"/>
  <c r="J50" i="1"/>
  <c r="J20" i="1"/>
  <c r="J24" i="1"/>
  <c r="K24" i="1" s="1"/>
  <c r="M24" i="1" s="1"/>
  <c r="J4" i="1"/>
  <c r="J7" i="1"/>
  <c r="J8" i="1"/>
  <c r="J9" i="1"/>
  <c r="J29" i="1"/>
  <c r="K29" i="1" s="1"/>
  <c r="M29" i="1" s="1"/>
  <c r="J36" i="1"/>
  <c r="K15" i="1"/>
  <c r="M15" i="1" s="1"/>
  <c r="L15" i="1"/>
  <c r="K32" i="1"/>
  <c r="M32" i="1" s="1"/>
  <c r="K12" i="1"/>
  <c r="M12" i="1" s="1"/>
  <c r="K19" i="1"/>
  <c r="M19" i="1" s="1"/>
  <c r="K17" i="1"/>
  <c r="M17" i="1" s="1"/>
  <c r="K20" i="1"/>
  <c r="M20" i="1" s="1"/>
  <c r="K25" i="1"/>
  <c r="M25" i="1" s="1"/>
  <c r="N27" i="1"/>
  <c r="O27" i="1" s="1"/>
  <c r="K40" i="1"/>
  <c r="M40" i="1" s="1"/>
  <c r="L40" i="1"/>
  <c r="L2" i="1"/>
  <c r="M2" i="1"/>
  <c r="K28" i="1"/>
  <c r="M28" i="1" s="1"/>
  <c r="K4" i="1"/>
  <c r="M4" i="1" s="1"/>
  <c r="K7" i="1"/>
  <c r="M7" i="1" s="1"/>
  <c r="K8" i="1"/>
  <c r="M8" i="1" s="1"/>
  <c r="K9" i="1"/>
  <c r="M9" i="1" s="1"/>
  <c r="L27" i="1"/>
  <c r="K45" i="1"/>
  <c r="M45" i="1" s="1"/>
  <c r="K5" i="1"/>
  <c r="M5" i="1" s="1"/>
  <c r="J6" i="1"/>
  <c r="L11" i="1"/>
  <c r="K16" i="1"/>
  <c r="M16" i="1" s="1"/>
  <c r="K21" i="1"/>
  <c r="M21" i="1" s="1"/>
  <c r="J22" i="1"/>
  <c r="K50" i="1"/>
  <c r="M50" i="1" s="1"/>
  <c r="J10" i="1"/>
  <c r="K44" i="1"/>
  <c r="M44" i="1" s="1"/>
  <c r="L44" i="1"/>
  <c r="J26" i="1"/>
  <c r="K35" i="1"/>
  <c r="M35" i="1" s="1"/>
  <c r="J14" i="1"/>
  <c r="K30" i="1"/>
  <c r="M30" i="1" s="1"/>
  <c r="L30" i="1"/>
  <c r="K42" i="1"/>
  <c r="M42" i="1" s="1"/>
  <c r="K47" i="1"/>
  <c r="M47" i="1" s="1"/>
  <c r="K46" i="1"/>
  <c r="M46" i="1" s="1"/>
  <c r="J33" i="1"/>
  <c r="J31" i="1"/>
  <c r="J39" i="1"/>
  <c r="J48" i="1"/>
  <c r="J49" i="1"/>
  <c r="M3" i="1" l="1"/>
  <c r="L3" i="1"/>
  <c r="L34" i="1"/>
  <c r="L23" i="1"/>
  <c r="K23" i="1"/>
  <c r="M23" i="1" s="1"/>
  <c r="L18" i="1"/>
  <c r="M38" i="1"/>
  <c r="N38" i="1" s="1"/>
  <c r="O38" i="1" s="1"/>
  <c r="L38" i="1"/>
  <c r="M13" i="1"/>
  <c r="L13" i="1"/>
  <c r="M41" i="1"/>
  <c r="L41" i="1"/>
  <c r="L45" i="1"/>
  <c r="L50" i="1"/>
  <c r="L7" i="1"/>
  <c r="L46" i="1"/>
  <c r="L17" i="1"/>
  <c r="L19" i="1"/>
  <c r="K36" i="1"/>
  <c r="M36" i="1" s="1"/>
  <c r="N36" i="1" s="1"/>
  <c r="O36" i="1" s="1"/>
  <c r="P36" i="1" s="1"/>
  <c r="L36" i="1"/>
  <c r="P27" i="1"/>
  <c r="T27" i="1"/>
  <c r="T36" i="1"/>
  <c r="T11" i="1"/>
  <c r="P11" i="1"/>
  <c r="P34" i="1"/>
  <c r="T34" i="1"/>
  <c r="K49" i="1"/>
  <c r="M49" i="1" s="1"/>
  <c r="N42" i="1"/>
  <c r="O42" i="1" s="1"/>
  <c r="N9" i="1"/>
  <c r="O9" i="1" s="1"/>
  <c r="N28" i="1"/>
  <c r="O28" i="1" s="1"/>
  <c r="N25" i="1"/>
  <c r="O25" i="1" s="1"/>
  <c r="N32" i="1"/>
  <c r="O32" i="1" s="1"/>
  <c r="K33" i="1"/>
  <c r="M33" i="1" s="1"/>
  <c r="N47" i="1"/>
  <c r="O47" i="1" s="1"/>
  <c r="N35" i="1"/>
  <c r="O35" i="1" s="1"/>
  <c r="N44" i="1"/>
  <c r="O44" i="1" s="1"/>
  <c r="N50" i="1"/>
  <c r="O50" i="1" s="1"/>
  <c r="N21" i="1"/>
  <c r="O21" i="1" s="1"/>
  <c r="N16" i="1"/>
  <c r="O16" i="1" s="1"/>
  <c r="K6" i="1"/>
  <c r="M6" i="1" s="1"/>
  <c r="N45" i="1"/>
  <c r="O45" i="1"/>
  <c r="L37" i="1"/>
  <c r="L16" i="1"/>
  <c r="L9" i="1"/>
  <c r="N7" i="1"/>
  <c r="O7" i="1" s="1"/>
  <c r="L28" i="1"/>
  <c r="N23" i="1"/>
  <c r="O23" i="1" s="1"/>
  <c r="N40" i="1"/>
  <c r="O40" i="1" s="1"/>
  <c r="L25" i="1"/>
  <c r="O17" i="1"/>
  <c r="N17" i="1"/>
  <c r="N19" i="1"/>
  <c r="O19" i="1" s="1"/>
  <c r="L12" i="1"/>
  <c r="L21" i="1"/>
  <c r="N12" i="1"/>
  <c r="O12" i="1" s="1"/>
  <c r="K48" i="1"/>
  <c r="M48" i="1" s="1"/>
  <c r="K14" i="1"/>
  <c r="M14" i="1" s="1"/>
  <c r="L47" i="1"/>
  <c r="N29" i="1"/>
  <c r="O29" i="1"/>
  <c r="N8" i="1"/>
  <c r="O8" i="1" s="1"/>
  <c r="N4" i="1"/>
  <c r="O4" i="1" s="1"/>
  <c r="N24" i="1"/>
  <c r="O24" i="1" s="1"/>
  <c r="P18" i="1"/>
  <c r="T18" i="1"/>
  <c r="N2" i="1"/>
  <c r="O2" i="1" s="1"/>
  <c r="N20" i="1"/>
  <c r="O20" i="1" s="1"/>
  <c r="L5" i="1"/>
  <c r="K31" i="1"/>
  <c r="M31" i="1" s="1"/>
  <c r="K22" i="1"/>
  <c r="M22" i="1" s="1"/>
  <c r="N37" i="1"/>
  <c r="O37" i="1"/>
  <c r="N43" i="1"/>
  <c r="O43" i="1" s="1"/>
  <c r="K26" i="1"/>
  <c r="M26" i="1" s="1"/>
  <c r="L43" i="1"/>
  <c r="N5" i="1"/>
  <c r="O5" i="1"/>
  <c r="L35" i="1"/>
  <c r="K39" i="1"/>
  <c r="M39" i="1" s="1"/>
  <c r="N46" i="1"/>
  <c r="O46" i="1" s="1"/>
  <c r="L42" i="1"/>
  <c r="N30" i="1"/>
  <c r="O30" i="1" s="1"/>
  <c r="L29" i="1"/>
  <c r="N41" i="1"/>
  <c r="O41" i="1"/>
  <c r="K10" i="1"/>
  <c r="M10" i="1" s="1"/>
  <c r="L8" i="1"/>
  <c r="L4" i="1"/>
  <c r="L24" i="1"/>
  <c r="L20" i="1"/>
  <c r="N3" i="1"/>
  <c r="O3" i="1" s="1"/>
  <c r="N13" i="1"/>
  <c r="L32" i="1"/>
  <c r="N15" i="1"/>
  <c r="O15" i="1" s="1"/>
  <c r="L6" i="1" l="1"/>
  <c r="O13" i="1"/>
  <c r="L33" i="1"/>
  <c r="P3" i="1"/>
  <c r="T3" i="1"/>
  <c r="T46" i="1"/>
  <c r="P46" i="1"/>
  <c r="T40" i="1"/>
  <c r="P40" i="1"/>
  <c r="T16" i="1"/>
  <c r="P16" i="1"/>
  <c r="T35" i="1"/>
  <c r="P35" i="1"/>
  <c r="P28" i="1"/>
  <c r="T28" i="1"/>
  <c r="T15" i="1"/>
  <c r="P15" i="1"/>
  <c r="T20" i="1"/>
  <c r="P20" i="1"/>
  <c r="T8" i="1"/>
  <c r="P8" i="1"/>
  <c r="P23" i="1"/>
  <c r="T23" i="1"/>
  <c r="P21" i="1"/>
  <c r="T21" i="1"/>
  <c r="T47" i="1"/>
  <c r="P47" i="1"/>
  <c r="P9" i="1"/>
  <c r="T9" i="1"/>
  <c r="T30" i="1"/>
  <c r="P30" i="1"/>
  <c r="T24" i="1"/>
  <c r="P24" i="1"/>
  <c r="T42" i="1"/>
  <c r="P42" i="1"/>
  <c r="T43" i="1"/>
  <c r="P43" i="1"/>
  <c r="N10" i="1"/>
  <c r="O10" i="1" s="1"/>
  <c r="N48" i="1"/>
  <c r="O48" i="1" s="1"/>
  <c r="T38" i="1"/>
  <c r="P38" i="1"/>
  <c r="T29" i="1"/>
  <c r="P29" i="1"/>
  <c r="N14" i="1"/>
  <c r="O14" i="1" s="1"/>
  <c r="N6" i="1"/>
  <c r="O6" i="1"/>
  <c r="N33" i="1"/>
  <c r="O33" i="1" s="1"/>
  <c r="U34" i="1"/>
  <c r="Q34" i="1"/>
  <c r="U36" i="1"/>
  <c r="Q36" i="1"/>
  <c r="P13" i="1"/>
  <c r="T13" i="1"/>
  <c r="T37" i="1"/>
  <c r="P37" i="1"/>
  <c r="T4" i="1"/>
  <c r="P4" i="1"/>
  <c r="P19" i="1"/>
  <c r="T19" i="1"/>
  <c r="T44" i="1"/>
  <c r="P44" i="1"/>
  <c r="L10" i="1"/>
  <c r="L26" i="1"/>
  <c r="N31" i="1"/>
  <c r="O31" i="1"/>
  <c r="L31" i="1"/>
  <c r="T12" i="1"/>
  <c r="P12" i="1"/>
  <c r="T17" i="1"/>
  <c r="P17" i="1"/>
  <c r="P7" i="1"/>
  <c r="T7" i="1"/>
  <c r="T50" i="1"/>
  <c r="P50" i="1"/>
  <c r="P25" i="1"/>
  <c r="T25" i="1"/>
  <c r="N49" i="1"/>
  <c r="O49" i="1"/>
  <c r="Q11" i="1"/>
  <c r="U11" i="1"/>
  <c r="N26" i="1"/>
  <c r="O26" i="1"/>
  <c r="Q18" i="1"/>
  <c r="U18" i="1"/>
  <c r="T32" i="1"/>
  <c r="P32" i="1"/>
  <c r="T5" i="1"/>
  <c r="P5" i="1"/>
  <c r="P2" i="1"/>
  <c r="T2" i="1"/>
  <c r="T41" i="1"/>
  <c r="P41" i="1"/>
  <c r="N39" i="1"/>
  <c r="O39" i="1"/>
  <c r="N22" i="1"/>
  <c r="O22" i="1" s="1"/>
  <c r="L14" i="1"/>
  <c r="T45" i="1"/>
  <c r="P45" i="1"/>
  <c r="L39" i="1"/>
  <c r="L22" i="1"/>
  <c r="L48" i="1"/>
  <c r="L49" i="1"/>
  <c r="Q27" i="1"/>
  <c r="U27" i="1"/>
  <c r="T22" i="1" l="1"/>
  <c r="P22" i="1"/>
  <c r="P48" i="1"/>
  <c r="T48" i="1"/>
  <c r="U5" i="1"/>
  <c r="Q5" i="1"/>
  <c r="P26" i="1"/>
  <c r="T26" i="1"/>
  <c r="R11" i="1"/>
  <c r="V11" i="1" s="1"/>
  <c r="W11" i="1" s="1"/>
  <c r="Q25" i="1"/>
  <c r="U25" i="1"/>
  <c r="U12" i="1"/>
  <c r="Q12" i="1"/>
  <c r="T31" i="1"/>
  <c r="P31" i="1"/>
  <c r="U37" i="1"/>
  <c r="Q37" i="1"/>
  <c r="R36" i="1"/>
  <c r="V36" i="1" s="1"/>
  <c r="W36" i="1" s="1"/>
  <c r="T33" i="1"/>
  <c r="P33" i="1"/>
  <c r="U29" i="1"/>
  <c r="Q29" i="1"/>
  <c r="T10" i="1"/>
  <c r="P10" i="1"/>
  <c r="Q42" i="1"/>
  <c r="U42" i="1"/>
  <c r="U30" i="1"/>
  <c r="Q30" i="1"/>
  <c r="Q47" i="1"/>
  <c r="U47" i="1"/>
  <c r="U20" i="1"/>
  <c r="Q20" i="1"/>
  <c r="U16" i="1"/>
  <c r="Q16" i="1"/>
  <c r="U46" i="1"/>
  <c r="Q46" i="1"/>
  <c r="T39" i="1"/>
  <c r="P39" i="1"/>
  <c r="T49" i="1"/>
  <c r="P49" i="1"/>
  <c r="U7" i="1"/>
  <c r="Q7" i="1"/>
  <c r="Q44" i="1"/>
  <c r="U44" i="1"/>
  <c r="U19" i="1"/>
  <c r="Q19" i="1"/>
  <c r="U23" i="1"/>
  <c r="Q23" i="1"/>
  <c r="Q28" i="1"/>
  <c r="U28" i="1"/>
  <c r="U32" i="1"/>
  <c r="Q32" i="1"/>
  <c r="R18" i="1"/>
  <c r="S18" i="1" s="1"/>
  <c r="U50" i="1"/>
  <c r="Q50" i="1"/>
  <c r="U17" i="1"/>
  <c r="Q17" i="1"/>
  <c r="U4" i="1"/>
  <c r="Q4" i="1"/>
  <c r="R34" i="1"/>
  <c r="V34" i="1" s="1"/>
  <c r="W34" i="1" s="1"/>
  <c r="T6" i="1"/>
  <c r="P6" i="1"/>
  <c r="P14" i="1"/>
  <c r="T14" i="1"/>
  <c r="U38" i="1"/>
  <c r="Q38" i="1"/>
  <c r="Q43" i="1"/>
  <c r="U43" i="1"/>
  <c r="U24" i="1"/>
  <c r="Q24" i="1"/>
  <c r="U8" i="1"/>
  <c r="Q8" i="1"/>
  <c r="U15" i="1"/>
  <c r="Q15" i="1"/>
  <c r="Q35" i="1"/>
  <c r="U35" i="1"/>
  <c r="U40" i="1"/>
  <c r="Q40" i="1"/>
  <c r="R27" i="1"/>
  <c r="V27" i="1" s="1"/>
  <c r="W27" i="1" s="1"/>
  <c r="Q45" i="1"/>
  <c r="U45" i="1"/>
  <c r="Q41" i="1"/>
  <c r="U41" i="1"/>
  <c r="Q2" i="1"/>
  <c r="U2" i="1"/>
  <c r="U13" i="1"/>
  <c r="Q13" i="1"/>
  <c r="Q9" i="1"/>
  <c r="U9" i="1"/>
  <c r="Q21" i="1"/>
  <c r="U21" i="1"/>
  <c r="Q3" i="1"/>
  <c r="U3" i="1"/>
  <c r="V18" i="1" l="1"/>
  <c r="W18" i="1" s="1"/>
  <c r="S36" i="1"/>
  <c r="R8" i="1"/>
  <c r="V8" i="1" s="1"/>
  <c r="W8" i="1" s="1"/>
  <c r="S8" i="1"/>
  <c r="R2" i="1"/>
  <c r="S2" i="1" s="1"/>
  <c r="R35" i="1"/>
  <c r="S35" i="1" s="1"/>
  <c r="R43" i="1"/>
  <c r="S43" i="1" s="1"/>
  <c r="S34" i="1"/>
  <c r="I34" i="1" s="1"/>
  <c r="R20" i="1"/>
  <c r="S20" i="1" s="1"/>
  <c r="Q33" i="1"/>
  <c r="U33" i="1"/>
  <c r="U48" i="1"/>
  <c r="Q48" i="1"/>
  <c r="R9" i="1"/>
  <c r="V9" i="1" s="1"/>
  <c r="W9" i="1" s="1"/>
  <c r="R24" i="1"/>
  <c r="S24" i="1" s="1"/>
  <c r="R4" i="1"/>
  <c r="S4" i="1" s="1"/>
  <c r="R23" i="1"/>
  <c r="S23" i="1" s="1"/>
  <c r="R21" i="1"/>
  <c r="S21" i="1" s="1"/>
  <c r="R13" i="1"/>
  <c r="S13" i="1" s="1"/>
  <c r="V35" i="1"/>
  <c r="W35" i="1" s="1"/>
  <c r="V43" i="1"/>
  <c r="W43" i="1" s="1"/>
  <c r="R50" i="1"/>
  <c r="S50" i="1" s="1"/>
  <c r="R32" i="1"/>
  <c r="S32" i="1" s="1"/>
  <c r="R44" i="1"/>
  <c r="V44" i="1" s="1"/>
  <c r="W44" i="1" s="1"/>
  <c r="R47" i="1"/>
  <c r="S47" i="1" s="1"/>
  <c r="R42" i="1"/>
  <c r="S42" i="1" s="1"/>
  <c r="I36" i="1"/>
  <c r="R25" i="1"/>
  <c r="S25" i="1" s="1"/>
  <c r="U26" i="1"/>
  <c r="Q26" i="1"/>
  <c r="R45" i="1"/>
  <c r="V45" i="1" s="1"/>
  <c r="W45" i="1" s="1"/>
  <c r="S27" i="1"/>
  <c r="I27" i="1" s="1"/>
  <c r="Q14" i="1"/>
  <c r="U14" i="1"/>
  <c r="V32" i="1"/>
  <c r="W32" i="1" s="1"/>
  <c r="R28" i="1"/>
  <c r="V28" i="1" s="1"/>
  <c r="W28" i="1" s="1"/>
  <c r="R19" i="1"/>
  <c r="V19" i="1" s="1"/>
  <c r="W19" i="1" s="1"/>
  <c r="R7" i="1"/>
  <c r="S7" i="1" s="1"/>
  <c r="R46" i="1"/>
  <c r="V46" i="1" s="1"/>
  <c r="W46" i="1" s="1"/>
  <c r="R30" i="1"/>
  <c r="S30" i="1" s="1"/>
  <c r="Q10" i="1"/>
  <c r="U10" i="1"/>
  <c r="R37" i="1"/>
  <c r="S37" i="1" s="1"/>
  <c r="R12" i="1"/>
  <c r="V12" i="1" s="1"/>
  <c r="W12" i="1" s="1"/>
  <c r="R5" i="1"/>
  <c r="S5" i="1" s="1"/>
  <c r="R3" i="1"/>
  <c r="V3" i="1" s="1"/>
  <c r="W3" i="1" s="1"/>
  <c r="R40" i="1"/>
  <c r="V40" i="1" s="1"/>
  <c r="W40" i="1" s="1"/>
  <c r="R15" i="1"/>
  <c r="S15" i="1" s="1"/>
  <c r="R38" i="1"/>
  <c r="S38" i="1" s="1"/>
  <c r="U6" i="1"/>
  <c r="Q6" i="1"/>
  <c r="R17" i="1"/>
  <c r="S17" i="1" s="1"/>
  <c r="I18" i="1"/>
  <c r="V7" i="1"/>
  <c r="W7" i="1" s="1"/>
  <c r="Q39" i="1"/>
  <c r="U39" i="1"/>
  <c r="V20" i="1"/>
  <c r="W20" i="1" s="1"/>
  <c r="V37" i="1"/>
  <c r="W37" i="1" s="1"/>
  <c r="S11" i="1"/>
  <c r="I11" i="1" s="1"/>
  <c r="U22" i="1"/>
  <c r="Q22" i="1"/>
  <c r="V21" i="1"/>
  <c r="W21" i="1" s="1"/>
  <c r="R41" i="1"/>
  <c r="V41" i="1" s="1"/>
  <c r="W41" i="1" s="1"/>
  <c r="S41" i="1"/>
  <c r="V38" i="1"/>
  <c r="W38" i="1" s="1"/>
  <c r="V17" i="1"/>
  <c r="W17" i="1" s="1"/>
  <c r="U49" i="1"/>
  <c r="Q49" i="1"/>
  <c r="R16" i="1"/>
  <c r="S16" i="1" s="1"/>
  <c r="V47" i="1"/>
  <c r="W47" i="1" s="1"/>
  <c r="V42" i="1"/>
  <c r="W42" i="1" s="1"/>
  <c r="R29" i="1"/>
  <c r="V29" i="1" s="1"/>
  <c r="W29" i="1" s="1"/>
  <c r="Q31" i="1"/>
  <c r="U31" i="1"/>
  <c r="S29" i="1" l="1"/>
  <c r="V25" i="1"/>
  <c r="W25" i="1" s="1"/>
  <c r="I25" i="1" s="1"/>
  <c r="S45" i="1"/>
  <c r="S9" i="1"/>
  <c r="V15" i="1"/>
  <c r="W15" i="1" s="1"/>
  <c r="I15" i="1" s="1"/>
  <c r="I7" i="1"/>
  <c r="I45" i="1"/>
  <c r="S44" i="1"/>
  <c r="I44" i="1" s="1"/>
  <c r="I47" i="1"/>
  <c r="I32" i="1"/>
  <c r="I9" i="1"/>
  <c r="I42" i="1"/>
  <c r="I21" i="1"/>
  <c r="V4" i="1"/>
  <c r="W4" i="1" s="1"/>
  <c r="I4" i="1" s="1"/>
  <c r="S40" i="1"/>
  <c r="I40" i="1" s="1"/>
  <c r="V13" i="1"/>
  <c r="W13" i="1" s="1"/>
  <c r="I43" i="1"/>
  <c r="V16" i="1"/>
  <c r="W16" i="1" s="1"/>
  <c r="I16" i="1" s="1"/>
  <c r="I13" i="1"/>
  <c r="R48" i="1"/>
  <c r="S48" i="1" s="1"/>
  <c r="I20" i="1"/>
  <c r="V23" i="1"/>
  <c r="W23" i="1" s="1"/>
  <c r="I23" i="1" s="1"/>
  <c r="V24" i="1"/>
  <c r="W24" i="1" s="1"/>
  <c r="I24" i="1" s="1"/>
  <c r="V5" i="1"/>
  <c r="W5" i="1" s="1"/>
  <c r="I5" i="1" s="1"/>
  <c r="V30" i="1"/>
  <c r="W30" i="1" s="1"/>
  <c r="I30" i="1" s="1"/>
  <c r="R39" i="1"/>
  <c r="S39" i="1" s="1"/>
  <c r="S3" i="1"/>
  <c r="I3" i="1" s="1"/>
  <c r="S12" i="1"/>
  <c r="I12" i="1" s="1"/>
  <c r="R10" i="1"/>
  <c r="S10" i="1" s="1"/>
  <c r="S46" i="1"/>
  <c r="I46" i="1" s="1"/>
  <c r="S19" i="1"/>
  <c r="I19" i="1" s="1"/>
  <c r="V50" i="1"/>
  <c r="W50" i="1" s="1"/>
  <c r="I50" i="1" s="1"/>
  <c r="I35" i="1"/>
  <c r="I29" i="1"/>
  <c r="I41" i="1"/>
  <c r="I17" i="1"/>
  <c r="R26" i="1"/>
  <c r="S26" i="1" s="1"/>
  <c r="I8" i="1"/>
  <c r="R49" i="1"/>
  <c r="V49" i="1" s="1"/>
  <c r="W49" i="1" s="1"/>
  <c r="S49" i="1"/>
  <c r="I38" i="1"/>
  <c r="I37" i="1"/>
  <c r="R31" i="1"/>
  <c r="V31" i="1" s="1"/>
  <c r="W31" i="1" s="1"/>
  <c r="S31" i="1"/>
  <c r="R22" i="1"/>
  <c r="S22" i="1" s="1"/>
  <c r="R6" i="1"/>
  <c r="V6" i="1" s="1"/>
  <c r="W6" i="1" s="1"/>
  <c r="S28" i="1"/>
  <c r="I28" i="1" s="1"/>
  <c r="R14" i="1"/>
  <c r="V14" i="1" s="1"/>
  <c r="W14" i="1" s="1"/>
  <c r="V2" i="1"/>
  <c r="W2" i="1" s="1"/>
  <c r="I2" i="1" s="1"/>
  <c r="R33" i="1"/>
  <c r="V33" i="1" s="1"/>
  <c r="W33" i="1" s="1"/>
  <c r="S33" i="1"/>
  <c r="V22" i="1" l="1"/>
  <c r="W22" i="1" s="1"/>
  <c r="S14" i="1"/>
  <c r="I31" i="1"/>
  <c r="I22" i="1"/>
  <c r="I49" i="1"/>
  <c r="I10" i="1"/>
  <c r="V39" i="1"/>
  <c r="W39" i="1" s="1"/>
  <c r="I39" i="1" s="1"/>
  <c r="I33" i="1"/>
  <c r="V10" i="1"/>
  <c r="W10" i="1" s="1"/>
  <c r="I14" i="1"/>
  <c r="V26" i="1"/>
  <c r="W26" i="1" s="1"/>
  <c r="I26" i="1" s="1"/>
  <c r="S6" i="1"/>
  <c r="I6" i="1" s="1"/>
  <c r="V48" i="1"/>
  <c r="W48" i="1" s="1"/>
  <c r="I48" i="1" s="1"/>
</calcChain>
</file>

<file path=xl/sharedStrings.xml><?xml version="1.0" encoding="utf-8"?>
<sst xmlns="http://purl.oclc.org/ooxml/spreadsheetml/main" count="25" uniqueCount="25">
  <si>
    <t>h UT</t>
  </si>
  <si>
    <t>min UT</t>
  </si>
  <si>
    <t>UT</t>
  </si>
  <si>
    <t>Tag</t>
  </si>
  <si>
    <t>Monat</t>
  </si>
  <si>
    <t>Jahr</t>
  </si>
  <si>
    <t>Breite</t>
  </si>
  <si>
    <t>Länge</t>
  </si>
  <si>
    <t>Höhe</t>
  </si>
  <si>
    <t>JDM</t>
  </si>
  <si>
    <t>T</t>
  </si>
  <si>
    <t>theta</t>
  </si>
  <si>
    <t>M</t>
  </si>
  <si>
    <t>DL</t>
  </si>
  <si>
    <t>L</t>
  </si>
  <si>
    <t>SL</t>
  </si>
  <si>
    <t>Z</t>
  </si>
  <si>
    <t>R</t>
  </si>
  <si>
    <t>DEC</t>
  </si>
  <si>
    <t>X</t>
  </si>
  <si>
    <t>Y</t>
  </si>
  <si>
    <t>RA</t>
  </si>
  <si>
    <t>tau</t>
  </si>
  <si>
    <t>(=PI/180)</t>
  </si>
  <si>
    <t>(=eps)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</si>
</sst>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#,##0.000"/>
    <numFmt numFmtId="166" formatCode="0.000000"/>
  </numFmts>
  <fonts count="18">
    <font>
      <sz val="12"/>
      <color theme="1"/>
      <name val="Liberation Sans"/>
    </font>
    <font>
      <sz val="12"/>
      <color theme="1"/>
      <name val="Liberation Sans"/>
    </font>
    <font>
      <b/>
      <sz val="10"/>
      <color rgb="FF000000"/>
      <name val="Liberation Sans"/>
    </font>
    <font>
      <sz val="10"/>
      <color rgb="FFFFFFFF"/>
      <name val="Liberation Sans"/>
    </font>
    <font>
      <sz val="10"/>
      <color rgb="FFCC0000"/>
      <name val="Liberation Sans"/>
    </font>
    <font>
      <b/>
      <sz val="10"/>
      <color rgb="FFFFFFFF"/>
      <name val="Liberation Sans"/>
    </font>
    <font>
      <i/>
      <sz val="10"/>
      <color rgb="FF808080"/>
      <name val="Liberation Sans"/>
    </font>
    <font>
      <sz val="10"/>
      <color rgb="FF006600"/>
      <name val="Liberation Sans"/>
    </font>
    <font>
      <b/>
      <sz val="24"/>
      <color rgb="FF000000"/>
      <name val="Liberation Sans"/>
    </font>
    <font>
      <sz val="18"/>
      <color rgb="FF000000"/>
      <name val="Liberation Sans"/>
    </font>
    <font>
      <sz val="12"/>
      <color rgb="FF000000"/>
      <name val="Liberation Sans"/>
    </font>
    <font>
      <u/>
      <sz val="10"/>
      <color rgb="FF0000EE"/>
      <name val="Liberation Sans"/>
    </font>
    <font>
      <sz val="10"/>
      <color rgb="FF996600"/>
      <name val="Liberation Sans"/>
    </font>
    <font>
      <sz val="10"/>
      <color rgb="FF333333"/>
      <name val="Liberation Sans"/>
    </font>
    <font>
      <b/>
      <sz val="12"/>
      <color rgb="FFFF0000"/>
      <name val="Liberation Sans"/>
    </font>
    <font>
      <b/>
      <sz val="12"/>
      <color theme="1"/>
      <name val="Liberation Sans"/>
    </font>
    <font>
      <b/>
      <sz val="12"/>
      <color rgb="FF0000FF"/>
      <name val="Liberation Sans"/>
    </font>
    <font>
      <sz val="10"/>
      <color rgb="FF000000"/>
      <name val="Liberation Sans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2">
    <border>
      <start/>
      <end/>
      <top/>
      <bottom/>
      <diagonal/>
    </border>
    <border>
      <start style="thin">
        <color rgb="FF808080"/>
      </start>
      <end style="thin">
        <color rgb="FF808080"/>
      </end>
      <top style="thin">
        <color rgb="FF808080"/>
      </top>
      <bottom style="thin">
        <color rgb="FF808080"/>
      </bottom>
      <diagonal/>
    </border>
  </borders>
  <cellStyleXfs count="18">
    <xf numFmtId="0" fontId="0" fillId="0" borderId="0"/>
    <xf numFmtId="0" fontId="12" fillId="8" borderId="0"/>
    <xf numFmtId="0" fontId="2" fillId="0" borderId="0"/>
    <xf numFmtId="0" fontId="3" fillId="2" borderId="0"/>
    <xf numFmtId="0" fontId="3" fillId="3" borderId="0"/>
    <xf numFmtId="0" fontId="2" fillId="4" borderId="0"/>
    <xf numFmtId="0" fontId="4" fillId="5" borderId="0"/>
    <xf numFmtId="0" fontId="5" fillId="6" borderId="0"/>
    <xf numFmtId="0" fontId="6" fillId="0" borderId="0"/>
    <xf numFmtId="0" fontId="7" fillId="7" borderId="0"/>
    <xf numFmtId="0" fontId="8" fillId="0" borderId="0"/>
    <xf numFmtId="0" fontId="9" fillId="0" borderId="0"/>
    <xf numFmtId="0" fontId="10" fillId="0" borderId="0"/>
    <xf numFmtId="0" fontId="11" fillId="0" borderId="0"/>
    <xf numFmtId="0" fontId="13" fillId="8" borderId="1"/>
    <xf numFmtId="0" fontId="1" fillId="0" borderId="0"/>
    <xf numFmtId="0" fontId="1" fillId="0" borderId="0"/>
    <xf numFmtId="0" fontId="4" fillId="0" borderId="0"/>
  </cellStyleXfs>
  <cellXfs count="23">
    <xf numFmtId="0" fontId="0" fillId="0" borderId="0" xfId="0"/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4" fontId="16" fillId="0" borderId="0" xfId="0" applyNumberFormat="1" applyFont="1" applyAlignment="1">
      <alignment horizontal="center"/>
    </xf>
    <xf numFmtId="164" fontId="15" fillId="0" borderId="0" xfId="0" applyNumberFormat="1" applyFont="1" applyAlignment="1">
      <alignment horizontal="center"/>
    </xf>
    <xf numFmtId="166" fontId="15" fillId="0" borderId="0" xfId="0" applyNumberFormat="1" applyFont="1" applyAlignment="1">
      <alignment horizontal="center"/>
    </xf>
    <xf numFmtId="2" fontId="15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10" fillId="0" borderId="0" xfId="0" applyNumberFormat="1" applyFont="1" applyAlignment="1">
      <alignment horizontal="center"/>
    </xf>
    <xf numFmtId="166" fontId="0" fillId="0" borderId="0" xfId="0" applyNumberFormat="1" applyAlignment="1">
      <alignment horizontal="center"/>
    </xf>
    <xf numFmtId="2" fontId="14" fillId="0" borderId="0" xfId="0" applyNumberFormat="1" applyFont="1" applyAlignment="1">
      <alignment horizontal="center"/>
    </xf>
    <xf numFmtId="164" fontId="17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/>
    </xf>
    <xf numFmtId="2" fontId="10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165" fontId="0" fillId="0" borderId="0" xfId="0" applyNumberFormat="1"/>
    <xf numFmtId="2" fontId="0" fillId="0" borderId="0" xfId="0" applyNumberFormat="1"/>
    <xf numFmtId="4" fontId="0" fillId="0" borderId="0" xfId="0" applyNumberFormat="1"/>
    <xf numFmtId="165" fontId="0" fillId="0" borderId="0" xfId="0" applyNumberFormat="1" applyAlignment="1">
      <alignment horizontal="center"/>
    </xf>
    <xf numFmtId="164" fontId="0" fillId="0" borderId="0" xfId="0" applyNumberFormat="1"/>
    <xf numFmtId="166" fontId="0" fillId="0" borderId="0" xfId="0" applyNumberFormat="1"/>
  </cellXfs>
  <cellStyles count="18">
    <cellStyle name="Accent" xfId="2" xr:uid="{00000000-0005-0000-0000-000000000000}"/>
    <cellStyle name="Accent 1" xfId="3" xr:uid="{00000000-0005-0000-0000-000001000000}"/>
    <cellStyle name="Accent 2" xfId="4" xr:uid="{00000000-0005-0000-0000-000002000000}"/>
    <cellStyle name="Accent 3" xfId="5" xr:uid="{00000000-0005-0000-0000-000003000000}"/>
    <cellStyle name="Bad" xfId="6" xr:uid="{00000000-0005-0000-0000-000004000000}"/>
    <cellStyle name="Error" xfId="7" xr:uid="{00000000-0005-0000-0000-000005000000}"/>
    <cellStyle name="Footnote" xfId="8" xr:uid="{00000000-0005-0000-0000-000006000000}"/>
    <cellStyle name="Good" xfId="9" xr:uid="{00000000-0005-0000-0000-000007000000}"/>
    <cellStyle name="Heading (user)" xfId="10" xr:uid="{00000000-0005-0000-0000-000008000000}"/>
    <cellStyle name="Heading 1" xfId="11" xr:uid="{00000000-0005-0000-0000-000009000000}"/>
    <cellStyle name="Heading 2" xfId="12" xr:uid="{00000000-0005-0000-0000-00000A000000}"/>
    <cellStyle name="Hyperlink" xfId="13" xr:uid="{00000000-0005-0000-0000-00000B000000}"/>
    <cellStyle name="Neutral" xfId="1" builtinId="28" customBuiltin="1"/>
    <cellStyle name="Note" xfId="14" xr:uid="{00000000-0005-0000-0000-00000D000000}"/>
    <cellStyle name="Standard" xfId="0" builtinId="0" customBuiltin="1"/>
    <cellStyle name="Status" xfId="15" xr:uid="{00000000-0005-0000-0000-00000F000000}"/>
    <cellStyle name="Text" xfId="16" xr:uid="{00000000-0005-0000-0000-000010000000}"/>
    <cellStyle name="Warning" xfId="17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de-DE"/>
  <c:roundedCorners val="0"/>
  <c:style val="2"/>
  <c:chart>
    <c:autoTitleDeleted val="1"/>
    <c:plotArea>
      <c:layout>
        <c:manualLayout>
          <c:xMode val="edge"/>
          <c:yMode val="edge"/>
          <c:x val="1.9947473736868435E-2"/>
          <c:y val="1.9927885306057786E-2"/>
          <c:w val="0.96004252126063039"/>
          <c:h val="0.93917276606692335"/>
        </c:manualLayout>
      </c:layout>
      <c:scatterChart>
        <c:scatterStyle val="lineMarker"/>
        <c:varyColors val="0"/>
        <c:ser>
          <c:idx val="0"/>
          <c:order val="0"/>
          <c:spPr>
            <a:ln w="1800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Tabelle1!$C$2:$C$51</c:f>
              <c:numCache>
                <c:formatCode>General</c:formatCode>
                <c:ptCount val="50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</c:numCache>
            </c:numRef>
          </c:xVal>
          <c:yVal>
            <c:numRef>
              <c:f>Tabelle1!$I$2:$I$51</c:f>
              <c:numCache>
                <c:formatCode>#,##0.00</c:formatCode>
                <c:ptCount val="50"/>
                <c:pt idx="0">
                  <c:v>-58.986170882190336</c:v>
                </c:pt>
                <c:pt idx="1">
                  <c:v>-56.766761717135381</c:v>
                </c:pt>
                <c:pt idx="2">
                  <c:v>-53.7895827950396</c:v>
                </c:pt>
                <c:pt idx="3">
                  <c:v>-50.2433478361488</c:v>
                </c:pt>
                <c:pt idx="4">
                  <c:v>-46.289554113425439</c:v>
                </c:pt>
                <c:pt idx="5">
                  <c:v>-42.05613896181611</c:v>
                </c:pt>
                <c:pt idx="6">
                  <c:v>-37.641925593989995</c:v>
                </c:pt>
                <c:pt idx="7">
                  <c:v>-33.123859670479355</c:v>
                </c:pt>
                <c:pt idx="8">
                  <c:v>-28.563666904938476</c:v>
                </c:pt>
                <c:pt idx="9">
                  <c:v>-24.013077118702149</c:v>
                </c:pt>
                <c:pt idx="10">
                  <c:v>-19.517698097674455</c:v>
                </c:pt>
                <c:pt idx="11">
                  <c:v>-15.119842434746893</c:v>
                </c:pt>
                <c:pt idx="12">
                  <c:v>-10.860587683022432</c:v>
                </c:pt>
                <c:pt idx="13">
                  <c:v>-6.7812618299625171</c:v>
                </c:pt>
                <c:pt idx="14">
                  <c:v>-2.924452299091592</c:v>
                </c:pt>
                <c:pt idx="15">
                  <c:v>0.66543998968284468</c:v>
                </c:pt>
                <c:pt idx="16">
                  <c:v>3.9421441394379291</c:v>
                </c:pt>
                <c:pt idx="17">
                  <c:v>6.8580473192204536</c:v>
                </c:pt>
                <c:pt idx="18">
                  <c:v>9.3653985646782107</c:v>
                </c:pt>
                <c:pt idx="19">
                  <c:v>11.418232642251711</c:v>
                </c:pt>
                <c:pt idx="20">
                  <c:v>12.974943370379323</c:v>
                </c:pt>
                <c:pt idx="21">
                  <c:v>14.001255191962265</c:v>
                </c:pt>
                <c:pt idx="22">
                  <c:v>14.473149186719592</c:v>
                </c:pt>
                <c:pt idx="23">
                  <c:v>14.379179428191614</c:v>
                </c:pt>
                <c:pt idx="24">
                  <c:v>13.721655547000056</c:v>
                </c:pt>
                <c:pt idx="25">
                  <c:v>12.51640090014285</c:v>
                </c:pt>
                <c:pt idx="26">
                  <c:v>10.791147122260762</c:v>
                </c:pt>
                <c:pt idx="27">
                  <c:v>8.5829517870331387</c:v>
                </c:pt>
                <c:pt idx="28">
                  <c:v>5.9351987579996566</c:v>
                </c:pt>
                <c:pt idx="29">
                  <c:v>2.8947193128404276</c:v>
                </c:pt>
                <c:pt idx="30">
                  <c:v>-0.49058304875580477</c:v>
                </c:pt>
                <c:pt idx="31">
                  <c:v>-4.1734169839281083</c:v>
                </c:pt>
                <c:pt idx="32">
                  <c:v>-8.1080727976936711</c:v>
                </c:pt>
                <c:pt idx="33">
                  <c:v>-12.250744116372877</c:v>
                </c:pt>
                <c:pt idx="34">
                  <c:v>-16.559295587947897</c:v>
                </c:pt>
                <c:pt idx="35">
                  <c:v>-20.992552537659797</c:v>
                </c:pt>
                <c:pt idx="36">
                  <c:v>-25.509135778872103</c:v>
                </c:pt>
                <c:pt idx="37">
                  <c:v>-30.065795111070219</c:v>
                </c:pt>
                <c:pt idx="38">
                  <c:v>-34.615114210647754</c:v>
                </c:pt>
                <c:pt idx="39">
                  <c:v>-39.102364745377088</c:v>
                </c:pt>
                <c:pt idx="40">
                  <c:v>-43.461211616163574</c:v>
                </c:pt>
                <c:pt idx="41">
                  <c:v>-47.608004959110694</c:v>
                </c:pt>
                <c:pt idx="42">
                  <c:v>-51.43478976971727</c:v>
                </c:pt>
                <c:pt idx="43">
                  <c:v>-54.802526632519111</c:v>
                </c:pt>
                <c:pt idx="44">
                  <c:v>-57.539250840191066</c:v>
                </c:pt>
                <c:pt idx="45">
                  <c:v>-59.45281510042534</c:v>
                </c:pt>
                <c:pt idx="46">
                  <c:v>-60.368815071018979</c:v>
                </c:pt>
                <c:pt idx="47">
                  <c:v>-60.18862978367882</c:v>
                </c:pt>
                <c:pt idx="48">
                  <c:v>-58.932446448201894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364-A142-9A63-52FF626F78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18315439"/>
        <c:axId val="1181169487"/>
      </c:scatterChart>
      <c:valAx>
        <c:axId val="1181169487"/>
        <c:scaling>
          <c:orientation val="minMax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100" b="0"/>
                </a:pPr>
                <a:r>
                  <a:rPr lang="de-DE"/>
                  <a:t>Sonnenhöhe</a:t>
                </a:r>
              </a:p>
            </c:rich>
          </c:tx>
          <c:layout>
            <c:manualLayout>
              <c:xMode val="edge"/>
              <c:yMode val="edge"/>
              <c:x val="8.429214607303652E-2"/>
              <c:y val="3.9191507768580318E-2"/>
            </c:manualLayout>
          </c:layout>
          <c:overlay val="0"/>
        </c:title>
        <c:numFmt formatCode="#.##0" sourceLinked="0"/>
        <c:majorTickMark val="none"/>
        <c:minorTickMark val="none"/>
        <c:tickLblPos val="nextTo"/>
        <c:txPr>
          <a:bodyPr/>
          <a:lstStyle/>
          <a:p>
            <a:pPr>
              <a:defRPr sz="1000" b="0"/>
            </a:pPr>
            <a:endParaRPr lang="de-DE"/>
          </a:p>
        </c:txPr>
        <c:crossAx val="1218315439"/>
        <c:crossesAt val="0"/>
        <c:crossBetween val="midCat"/>
      </c:valAx>
      <c:valAx>
        <c:axId val="1218315439"/>
        <c:scaling>
          <c:orientation val="minMax"/>
          <c:max val="24"/>
          <c:min val="0"/>
        </c:scaling>
        <c:delete val="0"/>
        <c:axPos val="b"/>
        <c:majorGridlines>
          <c:spPr>
            <a:ln>
              <a:solidFill>
                <a:srgbClr val="B3B3B3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200" b="0"/>
                </a:pPr>
                <a:r>
                  <a:rPr lang="de-DE"/>
                  <a:t>UT</a:t>
                </a:r>
              </a:p>
            </c:rich>
          </c:tx>
          <c:layout>
            <c:manualLayout>
              <c:xMode val="edge"/>
              <c:yMode val="edge"/>
              <c:x val="0.89088276777277531"/>
              <c:y val="0.14974382387123425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000" b="0"/>
            </a:pPr>
            <a:endParaRPr lang="de-DE"/>
          </a:p>
        </c:txPr>
        <c:crossAx val="1181169487"/>
        <c:crossesAt val="0"/>
        <c:crossBetween val="midCat"/>
        <c:majorUnit val="1"/>
      </c:valAx>
      <c:spPr>
        <a:noFill/>
        <a:ln>
          <a:solidFill>
            <a:srgbClr val="B3B3B3"/>
          </a:solidFill>
          <a:prstDash val="solid"/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chart" Target="../charts/chart1.xml"/></Relationships>
</file>

<file path=xl/drawings/drawing1.xml><?xml version="1.0" encoding="utf-8"?>
<xdr:wsDr xmlns:xdr="http://purl.oclc.org/ooxml/drawingml/spreadsheetDrawing" xmlns:a="http://purl.oclc.org/ooxml/drawingml/main">
  <xdr:absoluteAnchor>
    <xdr:pos x="6037800" y="499659"/>
    <xdr:ext cx="5756760" cy="3793319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CB91E6F8-AA94-3B4A-9ADB-B4251B9977C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absoluteAnchor>
</xdr:wsDr>
</file>

<file path=xl/theme/theme1.xml><?xml version="1.0" encoding="utf-8"?>
<a:theme xmlns:a="http://purl.oclc.org/ooxml/drawingml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51"/>
  <sheetViews>
    <sheetView tabSelected="1" workbookViewId="0">
      <selection activeCell="I2" sqref="I2"/>
    </sheetView>
  </sheetViews>
  <sheetFormatPr baseColWidth="10" defaultRowHeight="16"/>
  <cols>
    <col min="1" max="1" width="8.5" style="9" customWidth="1"/>
    <col min="2" max="2" width="8.5" customWidth="1"/>
    <col min="3" max="3" width="9.1640625" customWidth="1"/>
    <col min="4" max="4" width="7.1640625" style="19" customWidth="1"/>
    <col min="5" max="5" width="8" customWidth="1"/>
    <col min="6" max="6" width="7.1640625" customWidth="1"/>
    <col min="7" max="7" width="9" customWidth="1"/>
    <col min="8" max="8" width="8.1640625" customWidth="1"/>
    <col min="9" max="9" width="10.83203125" style="20" customWidth="1"/>
    <col min="10" max="10" width="12.83203125" style="21" customWidth="1"/>
    <col min="11" max="11" width="13.33203125" style="22" customWidth="1"/>
    <col min="12" max="12" width="11.1640625" style="18" customWidth="1"/>
    <col min="13" max="13" width="9.1640625" style="21" customWidth="1"/>
    <col min="14" max="14" width="21.5" style="18" customWidth="1"/>
    <col min="15" max="15" width="15.33203125" style="21" customWidth="1"/>
    <col min="16" max="17" width="9" style="21" customWidth="1"/>
    <col min="18" max="18" width="8.5" style="21" customWidth="1"/>
    <col min="19" max="19" width="12.1640625" style="18" customWidth="1"/>
    <col min="20" max="20" width="9.83203125" style="7" customWidth="1"/>
    <col min="21" max="21" width="10" style="7" customWidth="1"/>
    <col min="22" max="22" width="9.83203125" style="7" customWidth="1"/>
    <col min="23" max="23" width="11" style="14" customWidth="1"/>
    <col min="24" max="1023" width="14.1640625" customWidth="1"/>
  </cols>
  <sheetData>
    <row r="1" spans="1:28" s="2" customFormat="1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3" t="s">
        <v>8</v>
      </c>
      <c r="J1" s="4" t="s">
        <v>9</v>
      </c>
      <c r="K1" s="5" t="s">
        <v>10</v>
      </c>
      <c r="L1" s="6" t="s">
        <v>11</v>
      </c>
      <c r="M1" s="4" t="s">
        <v>12</v>
      </c>
      <c r="N1" s="6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6" t="s">
        <v>18</v>
      </c>
      <c r="T1" s="4" t="s">
        <v>19</v>
      </c>
      <c r="U1" s="4" t="s">
        <v>20</v>
      </c>
      <c r="V1" s="7" t="s">
        <v>21</v>
      </c>
      <c r="W1" s="6" t="s">
        <v>22</v>
      </c>
      <c r="X1" s="8">
        <f>PI()/180</f>
        <v>1.7453292519943295E-2</v>
      </c>
      <c r="Y1" s="9" t="s">
        <v>23</v>
      </c>
      <c r="Z1"/>
      <c r="AA1"/>
      <c r="AB1"/>
    </row>
    <row r="2" spans="1:28" s="1" customFormat="1">
      <c r="A2" s="1">
        <v>0</v>
      </c>
      <c r="B2" s="1">
        <v>0</v>
      </c>
      <c r="C2" s="1">
        <f t="shared" ref="C2:C33" si="0">A2+B2/60</f>
        <v>0</v>
      </c>
      <c r="D2" s="1">
        <v>1</v>
      </c>
      <c r="E2" s="1">
        <v>1</v>
      </c>
      <c r="F2" s="1">
        <v>2018</v>
      </c>
      <c r="G2" s="1">
        <v>52.51</v>
      </c>
      <c r="H2" s="1">
        <v>13.41</v>
      </c>
      <c r="I2" s="3">
        <f t="shared" ref="I2:I33" si="1">ASIN(COS($X$1*$G$2)*COS($X$1*S2)*COS($X$1*W2)+SIN($X$1*$G$2)*SIN($X$1*S2))/$X$1</f>
        <v>-58.986170882190336</v>
      </c>
      <c r="J2" s="10">
        <f t="shared" ref="J2:J33" si="2">INT(365.25*(IF(E2&gt;2,F2,F2-1)+4716))+INT(30.6001*(IF(E2&gt;2,E2,E2+12)+1))+D2+C2/24+2-INT(F2/100)+INT(INT(F2/100)/4)-1524.5-2451545</f>
        <v>6574.5</v>
      </c>
      <c r="K2" s="11">
        <f t="shared" ref="K2:K33" si="3">J2/36525</f>
        <v>0.18</v>
      </c>
      <c r="L2" s="12">
        <f t="shared" ref="L2:L33" si="4">MOD(280.46061837+360.98564736629*J2+0.000387933*K2^2-K2^3/38710000+$H$2,360)</f>
        <v>114.00924061285332</v>
      </c>
      <c r="M2" s="13">
        <f t="shared" ref="M2:M33" si="5" xml:space="preserve"> 2*PI()*(0.993133 + 99.997361*K2-INT(0.993133 + 99.997361*K2))</f>
        <v>6.237054034990571</v>
      </c>
      <c r="N2" s="14">
        <f t="shared" ref="N2:N33" si="6">6893*SIN(M2) + 72*SIN(2*M2)</f>
        <v>-324.50357100474861</v>
      </c>
      <c r="O2" s="7">
        <f t="shared" ref="O2:O33" si="7">2*PI()*(0.7859453+M2/(2*PI())+(6191.2*K2+N2)/1296000-INT(0.7859453+M2/(2*PI())+(6191.2*K2+N2)/1296000))</f>
        <v>4.8959382925423904</v>
      </c>
      <c r="P2" s="7">
        <f t="shared" ref="P2:P33" si="8">SIN(O2)</f>
        <v>-0.98320206524431963</v>
      </c>
      <c r="Q2" s="7">
        <f t="shared" ref="Q2:Q33" si="9">SIN($X$1*$X$2)*P2</f>
        <v>-0.39110648200411952</v>
      </c>
      <c r="R2" s="7">
        <f t="shared" ref="R2:R33" si="10">SQRT(1-Q2*Q2)</f>
        <v>0.92034543500490151</v>
      </c>
      <c r="S2" s="14">
        <f t="shared" ref="S2:S33" si="11">ATAN(Q2/R2)/$X$1</f>
        <v>-23.023365476337606</v>
      </c>
      <c r="T2" s="7">
        <f t="shared" ref="T2:T33" si="12">COS(O2)</f>
        <v>0.18252040680237566</v>
      </c>
      <c r="U2" s="7">
        <f t="shared" ref="U2:U33" si="13">COS($X$1*$X$2)*P2</f>
        <v>-0.90206541937658646</v>
      </c>
      <c r="V2" s="7">
        <f t="shared" ref="V2:V33" si="14">IF(24*ATAN(U2/(T2+R2))/PI()&gt;0,24*ATAN(U2/(T2+R2))/PI(),24*ATAN(U2/(T2+R2))/PI()+24)</f>
        <v>18.762571706125243</v>
      </c>
      <c r="W2" s="15">
        <f t="shared" ref="W2:W33" si="15">IF(L2-15*V2&gt;0,L2-15*V2,360+L2-15*V2)</f>
        <v>192.57066502097467</v>
      </c>
      <c r="X2" s="16">
        <v>23.44</v>
      </c>
      <c r="Y2" s="9" t="s">
        <v>24</v>
      </c>
      <c r="Z2"/>
      <c r="AA2"/>
      <c r="AB2"/>
    </row>
    <row r="3" spans="1:28">
      <c r="A3" s="8">
        <v>0</v>
      </c>
      <c r="B3" s="8">
        <v>30</v>
      </c>
      <c r="C3" s="8">
        <f t="shared" si="0"/>
        <v>0.5</v>
      </c>
      <c r="D3" s="8">
        <f t="shared" ref="D3:D50" si="16">$D$2</f>
        <v>1</v>
      </c>
      <c r="E3" s="9">
        <f t="shared" ref="E3:E50" si="17">$E$2</f>
        <v>1</v>
      </c>
      <c r="F3" s="9">
        <f t="shared" ref="F3:F50" si="18">$F$2</f>
        <v>2018</v>
      </c>
      <c r="I3" s="3">
        <f t="shared" si="1"/>
        <v>-56.766761717135381</v>
      </c>
      <c r="J3" s="10">
        <f t="shared" si="2"/>
        <v>6574.5208333334886</v>
      </c>
      <c r="K3" s="11">
        <f t="shared" si="3"/>
        <v>0.1800005703855849</v>
      </c>
      <c r="L3" s="12">
        <f t="shared" si="4"/>
        <v>121.52977498900145</v>
      </c>
      <c r="M3" s="13">
        <f t="shared" si="5"/>
        <v>6.2374124093654677</v>
      </c>
      <c r="N3" s="14">
        <f t="shared" si="6"/>
        <v>-321.98451598073211</v>
      </c>
      <c r="O3" s="7">
        <f t="shared" si="7"/>
        <v>4.8963088967612487</v>
      </c>
      <c r="P3" s="7">
        <f t="shared" si="8"/>
        <v>-0.98313435489291368</v>
      </c>
      <c r="Q3" s="7">
        <f t="shared" si="9"/>
        <v>-0.39107954760449831</v>
      </c>
      <c r="R3" s="7">
        <f t="shared" si="10"/>
        <v>0.9203568804792307</v>
      </c>
      <c r="S3" s="14">
        <f t="shared" si="11"/>
        <v>-23.021688695242783</v>
      </c>
      <c r="T3" s="7">
        <f t="shared" si="12"/>
        <v>0.18288477309304482</v>
      </c>
      <c r="U3" s="7">
        <f t="shared" si="13"/>
        <v>-0.90200329667699475</v>
      </c>
      <c r="V3" s="7">
        <f t="shared" si="14"/>
        <v>18.76410501574513</v>
      </c>
      <c r="W3" s="15">
        <f t="shared" si="15"/>
        <v>200.06819975282451</v>
      </c>
    </row>
    <row r="4" spans="1:28">
      <c r="A4" s="8">
        <v>1</v>
      </c>
      <c r="B4" s="8">
        <v>0</v>
      </c>
      <c r="C4" s="8">
        <f t="shared" si="0"/>
        <v>1</v>
      </c>
      <c r="D4" s="8">
        <f t="shared" si="16"/>
        <v>1</v>
      </c>
      <c r="E4" s="9">
        <f t="shared" si="17"/>
        <v>1</v>
      </c>
      <c r="F4" s="9">
        <f t="shared" si="18"/>
        <v>2018</v>
      </c>
      <c r="I4" s="3">
        <f t="shared" si="1"/>
        <v>-53.7895827950396</v>
      </c>
      <c r="J4" s="10">
        <f t="shared" si="2"/>
        <v>6574.5416666665114</v>
      </c>
      <c r="K4" s="11">
        <f t="shared" si="3"/>
        <v>0.18000114077115706</v>
      </c>
      <c r="L4" s="12">
        <f t="shared" si="4"/>
        <v>129.05030919704586</v>
      </c>
      <c r="M4" s="13">
        <f t="shared" si="5"/>
        <v>6.2377707837323504</v>
      </c>
      <c r="N4" s="14">
        <f t="shared" si="6"/>
        <v>-319.46541712381338</v>
      </c>
      <c r="O4" s="7">
        <f t="shared" si="7"/>
        <v>4.8966795011846003</v>
      </c>
      <c r="P4" s="7">
        <f t="shared" si="8"/>
        <v>-0.983066509473003</v>
      </c>
      <c r="Q4" s="7">
        <f t="shared" si="9"/>
        <v>-0.39105255947617829</v>
      </c>
      <c r="R4" s="7">
        <f t="shared" si="10"/>
        <v>0.92036834785162513</v>
      </c>
      <c r="S4" s="14">
        <f t="shared" si="11"/>
        <v>-23.020008590221366</v>
      </c>
      <c r="T4" s="7">
        <f t="shared" si="12"/>
        <v>0.18324911446598077</v>
      </c>
      <c r="U4" s="7">
        <f t="shared" si="13"/>
        <v>-0.90194105005513747</v>
      </c>
      <c r="V4" s="7">
        <f t="shared" si="14"/>
        <v>18.765638288038843</v>
      </c>
      <c r="W4" s="15">
        <f t="shared" si="15"/>
        <v>207.56573487646324</v>
      </c>
    </row>
    <row r="5" spans="1:28">
      <c r="A5" s="8">
        <v>1</v>
      </c>
      <c r="B5" s="8">
        <v>30</v>
      </c>
      <c r="C5" s="8">
        <f t="shared" si="0"/>
        <v>1.5</v>
      </c>
      <c r="D5" s="8">
        <f t="shared" si="16"/>
        <v>1</v>
      </c>
      <c r="E5" s="9">
        <f t="shared" si="17"/>
        <v>1</v>
      </c>
      <c r="F5" s="9">
        <f t="shared" si="18"/>
        <v>2018</v>
      </c>
      <c r="I5" s="3">
        <f t="shared" si="1"/>
        <v>-50.2433478361488</v>
      </c>
      <c r="J5" s="10">
        <f t="shared" si="2"/>
        <v>6574.5625</v>
      </c>
      <c r="K5" s="11">
        <f t="shared" si="3"/>
        <v>0.18000171115674196</v>
      </c>
      <c r="L5" s="12">
        <f t="shared" si="4"/>
        <v>136.570843573194</v>
      </c>
      <c r="M5" s="13">
        <f t="shared" si="5"/>
        <v>6.2381291581072471</v>
      </c>
      <c r="N5" s="14">
        <f t="shared" si="6"/>
        <v>-316.94627466466159</v>
      </c>
      <c r="O5" s="7">
        <f t="shared" si="7"/>
        <v>4.8970501058273559</v>
      </c>
      <c r="P5" s="7">
        <f t="shared" si="8"/>
        <v>-0.98299852899094464</v>
      </c>
      <c r="Q5" s="7">
        <f t="shared" si="9"/>
        <v>-0.39102551762168808</v>
      </c>
      <c r="R5" s="7">
        <f t="shared" si="10"/>
        <v>0.92037983711546556</v>
      </c>
      <c r="S5" s="14">
        <f t="shared" si="11"/>
        <v>-23.01832516155357</v>
      </c>
      <c r="T5" s="7">
        <f t="shared" si="12"/>
        <v>0.18361343088575774</v>
      </c>
      <c r="U5" s="7">
        <f t="shared" si="13"/>
        <v>-0.90187867951684719</v>
      </c>
      <c r="V5" s="7">
        <f t="shared" si="14"/>
        <v>18.767171522996509</v>
      </c>
      <c r="W5" s="15">
        <f t="shared" si="15"/>
        <v>215.06327072824638</v>
      </c>
    </row>
    <row r="6" spans="1:28">
      <c r="A6" s="8">
        <v>2</v>
      </c>
      <c r="B6" s="8">
        <v>0</v>
      </c>
      <c r="C6" s="8">
        <f t="shared" si="0"/>
        <v>2</v>
      </c>
      <c r="D6" s="8">
        <f t="shared" si="16"/>
        <v>1</v>
      </c>
      <c r="E6" s="9">
        <f t="shared" si="17"/>
        <v>1</v>
      </c>
      <c r="F6" s="9">
        <f t="shared" si="18"/>
        <v>2018</v>
      </c>
      <c r="I6" s="3">
        <f t="shared" si="1"/>
        <v>-46.289554113425439</v>
      </c>
      <c r="J6" s="10">
        <f t="shared" si="2"/>
        <v>6574.5833333334886</v>
      </c>
      <c r="K6" s="11">
        <f t="shared" si="3"/>
        <v>0.18000228154232686</v>
      </c>
      <c r="L6" s="12">
        <f t="shared" si="4"/>
        <v>144.09137794934213</v>
      </c>
      <c r="M6" s="13">
        <f t="shared" si="5"/>
        <v>6.2384875324821651</v>
      </c>
      <c r="N6" s="14">
        <f t="shared" si="6"/>
        <v>-314.4270890028003</v>
      </c>
      <c r="O6" s="7">
        <f t="shared" si="7"/>
        <v>4.8974207106795866</v>
      </c>
      <c r="P6" s="7">
        <f t="shared" si="8"/>
        <v>-0.98293041345766252</v>
      </c>
      <c r="Q6" s="7">
        <f t="shared" si="9"/>
        <v>-0.39099842204537316</v>
      </c>
      <c r="R6" s="7">
        <f t="shared" si="10"/>
        <v>0.92039134826335056</v>
      </c>
      <c r="S6" s="14">
        <f t="shared" si="11"/>
        <v>-23.016638409632918</v>
      </c>
      <c r="T6" s="7">
        <f t="shared" si="12"/>
        <v>0.18397772229253342</v>
      </c>
      <c r="U6" s="7">
        <f t="shared" si="13"/>
        <v>-0.90181618507214634</v>
      </c>
      <c r="V6" s="7">
        <f t="shared" si="14"/>
        <v>18.768704720505511</v>
      </c>
      <c r="W6" s="15">
        <f t="shared" si="15"/>
        <v>222.56080714175948</v>
      </c>
    </row>
    <row r="7" spans="1:28">
      <c r="A7" s="8">
        <v>2</v>
      </c>
      <c r="B7" s="8">
        <v>30</v>
      </c>
      <c r="C7" s="8">
        <f t="shared" si="0"/>
        <v>2.5</v>
      </c>
      <c r="D7" s="8">
        <f t="shared" si="16"/>
        <v>1</v>
      </c>
      <c r="E7" s="9">
        <f t="shared" si="17"/>
        <v>1</v>
      </c>
      <c r="F7" s="9">
        <f t="shared" si="18"/>
        <v>2018</v>
      </c>
      <c r="I7" s="3">
        <f t="shared" si="1"/>
        <v>-42.05613896181611</v>
      </c>
      <c r="J7" s="10">
        <f t="shared" si="2"/>
        <v>6574.6041666665114</v>
      </c>
      <c r="K7" s="11">
        <f t="shared" si="3"/>
        <v>0.180002851927899</v>
      </c>
      <c r="L7" s="12">
        <f t="shared" si="4"/>
        <v>151.6119121578522</v>
      </c>
      <c r="M7" s="13">
        <f t="shared" si="5"/>
        <v>6.2388459068490256</v>
      </c>
      <c r="N7" s="14">
        <f t="shared" si="6"/>
        <v>-311.90786053836916</v>
      </c>
      <c r="O7" s="7">
        <f t="shared" si="7"/>
        <v>4.8977913157312711</v>
      </c>
      <c r="P7" s="7">
        <f t="shared" si="8"/>
        <v>-0.98286216288413064</v>
      </c>
      <c r="Q7" s="7">
        <f t="shared" si="9"/>
        <v>-0.39097127275159888</v>
      </c>
      <c r="R7" s="7">
        <f t="shared" si="10"/>
        <v>0.92040288128786019</v>
      </c>
      <c r="S7" s="14">
        <f t="shared" si="11"/>
        <v>-23.014948334854388</v>
      </c>
      <c r="T7" s="7">
        <f t="shared" si="12"/>
        <v>0.18434198862638079</v>
      </c>
      <c r="U7" s="7">
        <f t="shared" si="13"/>
        <v>-0.9017535667311033</v>
      </c>
      <c r="V7" s="7">
        <f t="shared" si="14"/>
        <v>18.770237880452893</v>
      </c>
      <c r="W7" s="15">
        <f t="shared" si="15"/>
        <v>230.05834395105882</v>
      </c>
    </row>
    <row r="8" spans="1:28">
      <c r="A8" s="8">
        <v>3</v>
      </c>
      <c r="B8" s="8">
        <v>0</v>
      </c>
      <c r="C8" s="8">
        <f t="shared" si="0"/>
        <v>3</v>
      </c>
      <c r="D8" s="8">
        <f t="shared" si="16"/>
        <v>1</v>
      </c>
      <c r="E8" s="9">
        <f t="shared" si="17"/>
        <v>1</v>
      </c>
      <c r="F8" s="9">
        <f t="shared" si="18"/>
        <v>2018</v>
      </c>
      <c r="I8" s="3">
        <f t="shared" si="1"/>
        <v>-37.641925593989995</v>
      </c>
      <c r="J8" s="10">
        <f t="shared" si="2"/>
        <v>6574.625</v>
      </c>
      <c r="K8" s="11">
        <f t="shared" si="3"/>
        <v>0.1800034223134839</v>
      </c>
      <c r="L8" s="12">
        <f t="shared" si="4"/>
        <v>159.13244653400034</v>
      </c>
      <c r="M8" s="13">
        <f t="shared" si="5"/>
        <v>6.2392042812239223</v>
      </c>
      <c r="N8" s="14">
        <f t="shared" si="6"/>
        <v>-309.38858950159022</v>
      </c>
      <c r="O8" s="7">
        <f t="shared" si="7"/>
        <v>4.8981619209973895</v>
      </c>
      <c r="P8" s="7">
        <f t="shared" si="8"/>
        <v>-0.98279377727673811</v>
      </c>
      <c r="Q8" s="7">
        <f t="shared" si="9"/>
        <v>-0.39094406974290669</v>
      </c>
      <c r="R8" s="7">
        <f t="shared" si="10"/>
        <v>0.9204144361823392</v>
      </c>
      <c r="S8" s="14">
        <f t="shared" si="11"/>
        <v>-23.013254937499621</v>
      </c>
      <c r="T8" s="7">
        <f t="shared" si="12"/>
        <v>0.18470622985194998</v>
      </c>
      <c r="U8" s="7">
        <f t="shared" si="13"/>
        <v>-0.90169082449957982</v>
      </c>
      <c r="V8" s="7">
        <f t="shared" si="14"/>
        <v>18.771771002829155</v>
      </c>
      <c r="W8" s="15">
        <f t="shared" si="15"/>
        <v>237.55588149156301</v>
      </c>
    </row>
    <row r="9" spans="1:28">
      <c r="A9" s="8">
        <v>3</v>
      </c>
      <c r="B9" s="8">
        <v>30</v>
      </c>
      <c r="C9" s="8">
        <f t="shared" si="0"/>
        <v>3.5</v>
      </c>
      <c r="D9" s="8">
        <f t="shared" si="16"/>
        <v>1</v>
      </c>
      <c r="E9" s="9">
        <f t="shared" si="17"/>
        <v>1</v>
      </c>
      <c r="F9" s="9">
        <f t="shared" si="18"/>
        <v>2018</v>
      </c>
      <c r="I9" s="3">
        <f t="shared" si="1"/>
        <v>-33.123859670479355</v>
      </c>
      <c r="J9" s="10">
        <f t="shared" si="2"/>
        <v>6574.6458333334886</v>
      </c>
      <c r="K9" s="11">
        <f t="shared" si="3"/>
        <v>0.1800039926990688</v>
      </c>
      <c r="L9" s="12">
        <f t="shared" si="4"/>
        <v>166.65298091061413</v>
      </c>
      <c r="M9" s="13">
        <f t="shared" si="5"/>
        <v>6.2395626555988413</v>
      </c>
      <c r="N9" s="14">
        <f t="shared" si="6"/>
        <v>-306.86927629216001</v>
      </c>
      <c r="O9" s="7">
        <f t="shared" si="7"/>
        <v>4.8985325264679895</v>
      </c>
      <c r="P9" s="7">
        <f t="shared" si="8"/>
        <v>-0.98272525664648502</v>
      </c>
      <c r="Q9" s="7">
        <f t="shared" si="9"/>
        <v>-0.39091681302367237</v>
      </c>
      <c r="R9" s="7">
        <f t="shared" si="10"/>
        <v>0.92042601293934279</v>
      </c>
      <c r="S9" s="14">
        <f t="shared" si="11"/>
        <v>-23.011558217964662</v>
      </c>
      <c r="T9" s="7">
        <f t="shared" si="12"/>
        <v>0.18507044590938895</v>
      </c>
      <c r="U9" s="7">
        <f t="shared" si="13"/>
        <v>-0.9016279583876684</v>
      </c>
      <c r="V9" s="7">
        <f t="shared" si="14"/>
        <v>18.773304087521687</v>
      </c>
      <c r="W9" s="15">
        <f t="shared" si="15"/>
        <v>245.05341959778883</v>
      </c>
    </row>
    <row r="10" spans="1:28">
      <c r="A10" s="8">
        <v>4</v>
      </c>
      <c r="B10" s="8">
        <v>0</v>
      </c>
      <c r="C10" s="8">
        <f t="shared" si="0"/>
        <v>4</v>
      </c>
      <c r="D10" s="8">
        <f t="shared" si="16"/>
        <v>1</v>
      </c>
      <c r="E10" s="9">
        <f t="shared" si="17"/>
        <v>1</v>
      </c>
      <c r="F10" s="9">
        <f t="shared" si="18"/>
        <v>2018</v>
      </c>
      <c r="I10" s="3">
        <f t="shared" si="1"/>
        <v>-28.563666904938476</v>
      </c>
      <c r="J10" s="10">
        <f t="shared" si="2"/>
        <v>6574.6666666665114</v>
      </c>
      <c r="K10" s="11">
        <f t="shared" si="3"/>
        <v>0.18000456308464097</v>
      </c>
      <c r="L10" s="12">
        <f t="shared" si="4"/>
        <v>174.17351511865854</v>
      </c>
      <c r="M10" s="13">
        <f t="shared" si="5"/>
        <v>6.2399210299657231</v>
      </c>
      <c r="N10" s="14">
        <f t="shared" si="6"/>
        <v>-304.34992131010387</v>
      </c>
      <c r="O10" s="7">
        <f t="shared" si="7"/>
        <v>4.8989031321330696</v>
      </c>
      <c r="P10" s="7">
        <f t="shared" si="8"/>
        <v>-0.9826566010044141</v>
      </c>
      <c r="Q10" s="7">
        <f t="shared" si="9"/>
        <v>-0.39088950259828853</v>
      </c>
      <c r="R10" s="7">
        <f t="shared" si="10"/>
        <v>0.92043761155140913</v>
      </c>
      <c r="S10" s="14">
        <f t="shared" si="11"/>
        <v>-23.009858176646802</v>
      </c>
      <c r="T10" s="7">
        <f t="shared" si="12"/>
        <v>0.18543463673880289</v>
      </c>
      <c r="U10" s="7">
        <f t="shared" si="13"/>
        <v>-0.90156496840550038</v>
      </c>
      <c r="V10" s="7">
        <f t="shared" si="14"/>
        <v>18.774837134417712</v>
      </c>
      <c r="W10" s="15">
        <f t="shared" si="15"/>
        <v>252.55095810239288</v>
      </c>
    </row>
    <row r="11" spans="1:28">
      <c r="A11" s="8">
        <v>4</v>
      </c>
      <c r="B11" s="8">
        <v>30</v>
      </c>
      <c r="C11" s="8">
        <f t="shared" si="0"/>
        <v>4.5</v>
      </c>
      <c r="D11" s="8">
        <f t="shared" si="16"/>
        <v>1</v>
      </c>
      <c r="E11" s="9">
        <f t="shared" si="17"/>
        <v>1</v>
      </c>
      <c r="F11" s="9">
        <f t="shared" si="18"/>
        <v>2018</v>
      </c>
      <c r="I11" s="3">
        <f t="shared" si="1"/>
        <v>-24.013077118702149</v>
      </c>
      <c r="J11" s="10">
        <f t="shared" si="2"/>
        <v>6574.6875</v>
      </c>
      <c r="K11" s="11">
        <f t="shared" si="3"/>
        <v>0.18000513347022587</v>
      </c>
      <c r="L11" s="12">
        <f t="shared" si="4"/>
        <v>181.69404949480668</v>
      </c>
      <c r="M11" s="13">
        <f t="shared" si="5"/>
        <v>6.2402794043406198</v>
      </c>
      <c r="N11" s="14">
        <f t="shared" si="6"/>
        <v>-301.83052478595164</v>
      </c>
      <c r="O11" s="7">
        <f t="shared" si="7"/>
        <v>4.8992737380075679</v>
      </c>
      <c r="P11" s="7">
        <f t="shared" si="8"/>
        <v>-0.98258781035696685</v>
      </c>
      <c r="Q11" s="7">
        <f t="shared" si="9"/>
        <v>-0.39086213846931755</v>
      </c>
      <c r="R11" s="7">
        <f t="shared" si="10"/>
        <v>0.92044923201184325</v>
      </c>
      <c r="S11" s="14">
        <f t="shared" si="11"/>
        <v>-23.008154813829634</v>
      </c>
      <c r="T11" s="7">
        <f t="shared" si="12"/>
        <v>0.1857988023048088</v>
      </c>
      <c r="U11" s="7">
        <f t="shared" si="13"/>
        <v>-0.90150185455898579</v>
      </c>
      <c r="V11" s="7">
        <f t="shared" si="14"/>
        <v>18.776370143507652</v>
      </c>
      <c r="W11" s="15">
        <f t="shared" si="15"/>
        <v>260.04849734219192</v>
      </c>
    </row>
    <row r="12" spans="1:28">
      <c r="A12" s="8">
        <v>5</v>
      </c>
      <c r="B12" s="8">
        <v>0</v>
      </c>
      <c r="C12" s="8">
        <f t="shared" si="0"/>
        <v>5</v>
      </c>
      <c r="D12" s="8">
        <f t="shared" si="16"/>
        <v>1</v>
      </c>
      <c r="E12" s="9">
        <f t="shared" si="17"/>
        <v>1</v>
      </c>
      <c r="F12" s="9">
        <f t="shared" si="18"/>
        <v>2018</v>
      </c>
      <c r="I12" s="3">
        <f t="shared" si="1"/>
        <v>-19.517698097674455</v>
      </c>
      <c r="J12" s="10">
        <f t="shared" si="2"/>
        <v>6574.7083333334886</v>
      </c>
      <c r="K12" s="11">
        <f t="shared" si="3"/>
        <v>0.18000570385581077</v>
      </c>
      <c r="L12" s="12">
        <f t="shared" si="4"/>
        <v>189.21458387095481</v>
      </c>
      <c r="M12" s="13">
        <f t="shared" si="5"/>
        <v>6.2406377787155165</v>
      </c>
      <c r="N12" s="14">
        <f t="shared" si="6"/>
        <v>-299.31108711942863</v>
      </c>
      <c r="O12" s="7">
        <f t="shared" si="7"/>
        <v>4.8996443440815298</v>
      </c>
      <c r="P12" s="7">
        <f t="shared" si="8"/>
        <v>-0.98251888471521598</v>
      </c>
      <c r="Q12" s="7">
        <f t="shared" si="9"/>
        <v>-0.39083472064116404</v>
      </c>
      <c r="R12" s="7">
        <f t="shared" si="10"/>
        <v>0.92046087431315804</v>
      </c>
      <c r="S12" s="14">
        <f t="shared" si="11"/>
        <v>-23.006448129911611</v>
      </c>
      <c r="T12" s="7">
        <f t="shared" si="12"/>
        <v>0.1861629425475651</v>
      </c>
      <c r="U12" s="7">
        <f t="shared" si="13"/>
        <v>-0.90143861685828353</v>
      </c>
      <c r="V12" s="7">
        <f t="shared" si="14"/>
        <v>18.777903114678985</v>
      </c>
      <c r="W12" s="15">
        <f t="shared" si="15"/>
        <v>267.54603715077002</v>
      </c>
    </row>
    <row r="13" spans="1:28">
      <c r="A13" s="8">
        <v>5</v>
      </c>
      <c r="B13" s="8">
        <v>30</v>
      </c>
      <c r="C13" s="8">
        <f t="shared" si="0"/>
        <v>5.5</v>
      </c>
      <c r="D13" s="8">
        <f t="shared" si="16"/>
        <v>1</v>
      </c>
      <c r="E13" s="9">
        <f t="shared" si="17"/>
        <v>1</v>
      </c>
      <c r="F13" s="9">
        <f t="shared" si="18"/>
        <v>2018</v>
      </c>
      <c r="I13" s="3">
        <f t="shared" si="1"/>
        <v>-15.119842434746893</v>
      </c>
      <c r="J13" s="10">
        <f t="shared" si="2"/>
        <v>6574.7291666665114</v>
      </c>
      <c r="K13" s="11">
        <f t="shared" si="3"/>
        <v>0.18000627424138294</v>
      </c>
      <c r="L13" s="12">
        <f t="shared" si="4"/>
        <v>196.73511807946488</v>
      </c>
      <c r="M13" s="13">
        <f t="shared" si="5"/>
        <v>6.2409961530824214</v>
      </c>
      <c r="N13" s="14">
        <f t="shared" si="6"/>
        <v>-296.79160871010828</v>
      </c>
      <c r="O13" s="7">
        <f t="shared" si="7"/>
        <v>4.9000149503450263</v>
      </c>
      <c r="P13" s="7">
        <f t="shared" si="8"/>
        <v>-0.98244982409026271</v>
      </c>
      <c r="Q13" s="7">
        <f t="shared" si="9"/>
        <v>-0.39080724911824388</v>
      </c>
      <c r="R13" s="7">
        <f t="shared" si="10"/>
        <v>0.92047253844785115</v>
      </c>
      <c r="S13" s="14">
        <f t="shared" si="11"/>
        <v>-23.004738125292114</v>
      </c>
      <c r="T13" s="7">
        <f t="shared" si="12"/>
        <v>0.18652705740726164</v>
      </c>
      <c r="U13" s="7">
        <f t="shared" si="13"/>
        <v>-0.90137525531357865</v>
      </c>
      <c r="V13" s="7">
        <f t="shared" si="14"/>
        <v>18.779436047819338</v>
      </c>
      <c r="W13" s="15">
        <f t="shared" si="15"/>
        <v>275.0435773621748</v>
      </c>
    </row>
    <row r="14" spans="1:28">
      <c r="A14" s="8">
        <v>6</v>
      </c>
      <c r="B14" s="8">
        <v>0</v>
      </c>
      <c r="C14" s="8">
        <f t="shared" si="0"/>
        <v>6</v>
      </c>
      <c r="D14" s="8">
        <f t="shared" si="16"/>
        <v>1</v>
      </c>
      <c r="E14" s="9">
        <f t="shared" si="17"/>
        <v>1</v>
      </c>
      <c r="F14" s="9">
        <f t="shared" si="18"/>
        <v>2018</v>
      </c>
      <c r="I14" s="3">
        <f t="shared" si="1"/>
        <v>-10.860587683022432</v>
      </c>
      <c r="J14" s="10">
        <f t="shared" si="2"/>
        <v>6574.75</v>
      </c>
      <c r="K14" s="11">
        <f t="shared" si="3"/>
        <v>0.18000684462696784</v>
      </c>
      <c r="L14" s="12">
        <f t="shared" si="4"/>
        <v>204.25565245561302</v>
      </c>
      <c r="M14" s="13">
        <f t="shared" si="5"/>
        <v>6.2413545274573172</v>
      </c>
      <c r="N14" s="14">
        <f t="shared" si="6"/>
        <v>-294.27208978902132</v>
      </c>
      <c r="O14" s="7">
        <f t="shared" si="7"/>
        <v>4.9003855568129202</v>
      </c>
      <c r="P14" s="7">
        <f t="shared" si="8"/>
        <v>-0.98238062848860741</v>
      </c>
      <c r="Q14" s="7">
        <f t="shared" si="9"/>
        <v>-0.39077972390314292</v>
      </c>
      <c r="R14" s="7">
        <f t="shared" si="10"/>
        <v>0.92048422440918742</v>
      </c>
      <c r="S14" s="14">
        <f t="shared" si="11"/>
        <v>-23.003024800256807</v>
      </c>
      <c r="T14" s="7">
        <f t="shared" si="12"/>
        <v>0.18689114684844924</v>
      </c>
      <c r="U14" s="7">
        <f t="shared" si="13"/>
        <v>-0.90131176993083517</v>
      </c>
      <c r="V14" s="7">
        <f t="shared" si="14"/>
        <v>18.780968942918911</v>
      </c>
      <c r="W14" s="15">
        <f t="shared" si="15"/>
        <v>282.54111831182934</v>
      </c>
    </row>
    <row r="15" spans="1:28">
      <c r="A15" s="8">
        <v>6</v>
      </c>
      <c r="B15" s="8">
        <v>30</v>
      </c>
      <c r="C15" s="8">
        <f t="shared" si="0"/>
        <v>6.5</v>
      </c>
      <c r="D15" s="8">
        <f t="shared" si="16"/>
        <v>1</v>
      </c>
      <c r="E15" s="9">
        <f t="shared" si="17"/>
        <v>1</v>
      </c>
      <c r="F15" s="9">
        <f t="shared" si="18"/>
        <v>2018</v>
      </c>
      <c r="I15" s="3">
        <f t="shared" si="1"/>
        <v>-6.7812618299625171</v>
      </c>
      <c r="J15" s="10">
        <f t="shared" si="2"/>
        <v>6574.7708333334886</v>
      </c>
      <c r="K15" s="11">
        <f t="shared" si="3"/>
        <v>0.18000741501255274</v>
      </c>
      <c r="L15" s="12">
        <f t="shared" si="4"/>
        <v>211.77618683176115</v>
      </c>
      <c r="M15" s="13">
        <f t="shared" si="5"/>
        <v>6.2417129018322139</v>
      </c>
      <c r="N15" s="14">
        <f t="shared" si="6"/>
        <v>-291.75253075574045</v>
      </c>
      <c r="O15" s="7">
        <f t="shared" si="7"/>
        <v>4.9007561634752843</v>
      </c>
      <c r="P15" s="7">
        <f t="shared" si="8"/>
        <v>-0.98231129792138994</v>
      </c>
      <c r="Q15" s="7">
        <f t="shared" si="9"/>
        <v>-0.39075214500029243</v>
      </c>
      <c r="R15" s="7">
        <f t="shared" si="10"/>
        <v>0.92049593218963788</v>
      </c>
      <c r="S15" s="14">
        <f t="shared" si="11"/>
        <v>-23.001308155206452</v>
      </c>
      <c r="T15" s="7">
        <f t="shared" si="12"/>
        <v>0.18725521081132648</v>
      </c>
      <c r="U15" s="7">
        <f t="shared" si="13"/>
        <v>-0.90124816072027369</v>
      </c>
      <c r="V15" s="7">
        <f t="shared" si="14"/>
        <v>18.782501799865393</v>
      </c>
      <c r="W15" s="15">
        <f t="shared" si="15"/>
        <v>290.03865983378023</v>
      </c>
    </row>
    <row r="16" spans="1:28">
      <c r="A16" s="8">
        <v>7</v>
      </c>
      <c r="B16" s="8">
        <v>0</v>
      </c>
      <c r="C16" s="8">
        <f t="shared" si="0"/>
        <v>7</v>
      </c>
      <c r="D16" s="8">
        <f t="shared" si="16"/>
        <v>1</v>
      </c>
      <c r="E16" s="9">
        <f t="shared" si="17"/>
        <v>1</v>
      </c>
      <c r="F16" s="9">
        <f t="shared" si="18"/>
        <v>2018</v>
      </c>
      <c r="I16" s="3">
        <f t="shared" si="1"/>
        <v>-2.924452299091592</v>
      </c>
      <c r="J16" s="10">
        <f t="shared" si="2"/>
        <v>6574.7916666665114</v>
      </c>
      <c r="K16" s="11">
        <f t="shared" si="3"/>
        <v>0.18000798539812488</v>
      </c>
      <c r="L16" s="12">
        <f t="shared" si="4"/>
        <v>219.29672103980556</v>
      </c>
      <c r="M16" s="13">
        <f t="shared" si="5"/>
        <v>6.2420712761990966</v>
      </c>
      <c r="N16" s="14">
        <f t="shared" si="6"/>
        <v>-289.23293201002332</v>
      </c>
      <c r="O16" s="7">
        <f t="shared" si="7"/>
        <v>4.9011267703221666</v>
      </c>
      <c r="P16" s="7">
        <f t="shared" si="8"/>
        <v>-0.98224183239978746</v>
      </c>
      <c r="Q16" s="7">
        <f t="shared" si="9"/>
        <v>-0.39072451241413858</v>
      </c>
      <c r="R16" s="7">
        <f t="shared" si="10"/>
        <v>0.9205076617816571</v>
      </c>
      <c r="S16" s="14">
        <f t="shared" si="11"/>
        <v>-22.999588190542923</v>
      </c>
      <c r="T16" s="7">
        <f t="shared" si="12"/>
        <v>0.1876192492360737</v>
      </c>
      <c r="U16" s="7">
        <f t="shared" si="13"/>
        <v>-0.9011844276921489</v>
      </c>
      <c r="V16" s="7">
        <f t="shared" si="14"/>
        <v>18.784034618546428</v>
      </c>
      <c r="W16" s="15">
        <f t="shared" si="15"/>
        <v>297.53620176160916</v>
      </c>
    </row>
    <row r="17" spans="1:23">
      <c r="A17" s="8">
        <v>7</v>
      </c>
      <c r="B17" s="8">
        <v>30</v>
      </c>
      <c r="C17" s="8">
        <f t="shared" si="0"/>
        <v>7.5</v>
      </c>
      <c r="D17" s="8">
        <f t="shared" si="16"/>
        <v>1</v>
      </c>
      <c r="E17" s="9">
        <f t="shared" si="17"/>
        <v>1</v>
      </c>
      <c r="F17" s="9">
        <f t="shared" si="18"/>
        <v>2018</v>
      </c>
      <c r="I17" s="3">
        <f t="shared" si="1"/>
        <v>0.66543998968284468</v>
      </c>
      <c r="J17" s="10">
        <f t="shared" si="2"/>
        <v>6574.8125</v>
      </c>
      <c r="K17" s="11">
        <f t="shared" si="3"/>
        <v>0.18000855578370978</v>
      </c>
      <c r="L17" s="12">
        <f t="shared" si="4"/>
        <v>226.8172554159537</v>
      </c>
      <c r="M17" s="13">
        <f t="shared" si="5"/>
        <v>6.2424296505739933</v>
      </c>
      <c r="N17" s="14">
        <f t="shared" si="6"/>
        <v>-286.71329378259577</v>
      </c>
      <c r="O17" s="7">
        <f t="shared" si="7"/>
        <v>4.901497377368476</v>
      </c>
      <c r="P17" s="7">
        <f t="shared" si="8"/>
        <v>-0.98217223193033676</v>
      </c>
      <c r="Q17" s="7">
        <f t="shared" si="9"/>
        <v>-0.39069682614728157</v>
      </c>
      <c r="R17" s="7">
        <f t="shared" si="10"/>
        <v>0.9205194131784733</v>
      </c>
      <c r="S17" s="14">
        <f t="shared" si="11"/>
        <v>-22.997864906553421</v>
      </c>
      <c r="T17" s="7">
        <f t="shared" si="12"/>
        <v>0.18798326208729516</v>
      </c>
      <c r="U17" s="7">
        <f t="shared" si="13"/>
        <v>-0.90112057085245822</v>
      </c>
      <c r="V17" s="7">
        <f t="shared" si="14"/>
        <v>18.785567398952487</v>
      </c>
      <c r="W17" s="15">
        <f t="shared" si="15"/>
        <v>305.03374443166638</v>
      </c>
    </row>
    <row r="18" spans="1:23">
      <c r="A18" s="8">
        <v>8</v>
      </c>
      <c r="B18" s="8">
        <v>0</v>
      </c>
      <c r="C18" s="8">
        <f t="shared" si="0"/>
        <v>8</v>
      </c>
      <c r="D18" s="8">
        <f t="shared" si="16"/>
        <v>1</v>
      </c>
      <c r="E18" s="9">
        <f t="shared" si="17"/>
        <v>1</v>
      </c>
      <c r="F18" s="9">
        <f t="shared" si="18"/>
        <v>2018</v>
      </c>
      <c r="I18" s="3">
        <f t="shared" si="1"/>
        <v>3.9421441394379291</v>
      </c>
      <c r="J18" s="10">
        <f t="shared" si="2"/>
        <v>6574.8333333334886</v>
      </c>
      <c r="K18" s="11">
        <f t="shared" si="3"/>
        <v>0.18000912616929468</v>
      </c>
      <c r="L18" s="12">
        <f t="shared" si="4"/>
        <v>234.33778979256749</v>
      </c>
      <c r="M18" s="13">
        <f t="shared" si="5"/>
        <v>6.2427880249488892</v>
      </c>
      <c r="N18" s="14">
        <f t="shared" si="6"/>
        <v>-284.193616473227</v>
      </c>
      <c r="O18" s="7">
        <f t="shared" si="7"/>
        <v>4.9018679846042579</v>
      </c>
      <c r="P18" s="7">
        <f t="shared" si="8"/>
        <v>-0.98210249652425485</v>
      </c>
      <c r="Q18" s="7">
        <f t="shared" si="9"/>
        <v>-0.39066908620418345</v>
      </c>
      <c r="R18" s="7">
        <f t="shared" si="10"/>
        <v>0.92053118637251408</v>
      </c>
      <c r="S18" s="14">
        <f t="shared" si="11"/>
        <v>-22.996138303641231</v>
      </c>
      <c r="T18" s="7">
        <f t="shared" si="12"/>
        <v>0.18834724930517566</v>
      </c>
      <c r="U18" s="7">
        <f t="shared" si="13"/>
        <v>-0.90105659021149298</v>
      </c>
      <c r="V18" s="7">
        <f t="shared" si="14"/>
        <v>18.787100140971265</v>
      </c>
      <c r="W18" s="15">
        <f t="shared" si="15"/>
        <v>312.53128767799853</v>
      </c>
    </row>
    <row r="19" spans="1:23">
      <c r="A19" s="8">
        <v>8</v>
      </c>
      <c r="B19" s="8">
        <v>30</v>
      </c>
      <c r="C19" s="8">
        <f t="shared" si="0"/>
        <v>8.5</v>
      </c>
      <c r="D19" s="8">
        <f t="shared" si="16"/>
        <v>1</v>
      </c>
      <c r="E19" s="9">
        <f t="shared" si="17"/>
        <v>1</v>
      </c>
      <c r="F19" s="9">
        <f t="shared" si="18"/>
        <v>2018</v>
      </c>
      <c r="I19" s="3">
        <f t="shared" si="1"/>
        <v>6.8580473192204536</v>
      </c>
      <c r="J19" s="10">
        <f t="shared" si="2"/>
        <v>6574.8541666665114</v>
      </c>
      <c r="K19" s="11">
        <f t="shared" si="3"/>
        <v>0.18000969655486684</v>
      </c>
      <c r="L19" s="12">
        <f t="shared" si="4"/>
        <v>241.8583240006119</v>
      </c>
      <c r="M19" s="13">
        <f t="shared" si="5"/>
        <v>6.2431463993157941</v>
      </c>
      <c r="N19" s="14">
        <f t="shared" si="6"/>
        <v>-281.673900481521</v>
      </c>
      <c r="O19" s="7">
        <f t="shared" si="7"/>
        <v>4.9022385920195859</v>
      </c>
      <c r="P19" s="7">
        <f t="shared" si="8"/>
        <v>-0.98203262619278597</v>
      </c>
      <c r="Q19" s="7">
        <f t="shared" si="9"/>
        <v>-0.39064129258931707</v>
      </c>
      <c r="R19" s="7">
        <f t="shared" si="10"/>
        <v>0.92054298135619261</v>
      </c>
      <c r="S19" s="14">
        <f t="shared" si="11"/>
        <v>-22.994408382210526</v>
      </c>
      <c r="T19" s="7">
        <f t="shared" si="12"/>
        <v>0.18871121082993406</v>
      </c>
      <c r="U19" s="7">
        <f t="shared" si="13"/>
        <v>-0.90099248577956947</v>
      </c>
      <c r="V19" s="7">
        <f t="shared" si="14"/>
        <v>18.788632844490593</v>
      </c>
      <c r="W19" s="15">
        <f t="shared" si="15"/>
        <v>320.02883133325304</v>
      </c>
    </row>
    <row r="20" spans="1:23">
      <c r="A20" s="8">
        <v>9</v>
      </c>
      <c r="B20" s="8">
        <v>0</v>
      </c>
      <c r="C20" s="8">
        <f t="shared" si="0"/>
        <v>9</v>
      </c>
      <c r="D20" s="8">
        <f t="shared" si="16"/>
        <v>1</v>
      </c>
      <c r="E20" s="9">
        <f t="shared" si="17"/>
        <v>1</v>
      </c>
      <c r="F20" s="9">
        <f t="shared" si="18"/>
        <v>2018</v>
      </c>
      <c r="I20" s="3">
        <f t="shared" si="1"/>
        <v>9.3653985646782107</v>
      </c>
      <c r="J20" s="10">
        <f t="shared" si="2"/>
        <v>6574.875</v>
      </c>
      <c r="K20" s="11">
        <f t="shared" si="3"/>
        <v>0.18001026694045175</v>
      </c>
      <c r="L20" s="12">
        <f t="shared" si="4"/>
        <v>249.37885837676004</v>
      </c>
      <c r="M20" s="13">
        <f t="shared" si="5"/>
        <v>6.2435047736906908</v>
      </c>
      <c r="N20" s="14">
        <f t="shared" si="6"/>
        <v>-279.15414603853549</v>
      </c>
      <c r="O20" s="7">
        <f t="shared" si="7"/>
        <v>4.9026091996293228</v>
      </c>
      <c r="P20" s="7">
        <f t="shared" si="8"/>
        <v>-0.98196262094252074</v>
      </c>
      <c r="Q20" s="7">
        <f t="shared" si="9"/>
        <v>-0.39061344530530401</v>
      </c>
      <c r="R20" s="7">
        <f t="shared" si="10"/>
        <v>0.92055479812269747</v>
      </c>
      <c r="S20" s="14">
        <f t="shared" si="11"/>
        <v>-22.992675142550461</v>
      </c>
      <c r="T20" s="7">
        <f t="shared" si="12"/>
        <v>0.18907514662613739</v>
      </c>
      <c r="U20" s="7">
        <f t="shared" si="13"/>
        <v>-0.90092825756273454</v>
      </c>
      <c r="V20" s="7">
        <f t="shared" si="14"/>
        <v>18.790165509500856</v>
      </c>
      <c r="W20" s="15">
        <f t="shared" si="15"/>
        <v>327.52637573424721</v>
      </c>
    </row>
    <row r="21" spans="1:23">
      <c r="A21" s="8">
        <v>9</v>
      </c>
      <c r="B21" s="8">
        <v>30</v>
      </c>
      <c r="C21" s="8">
        <f t="shared" si="0"/>
        <v>9.5</v>
      </c>
      <c r="D21" s="8">
        <f t="shared" si="16"/>
        <v>1</v>
      </c>
      <c r="E21" s="9">
        <f t="shared" si="17"/>
        <v>1</v>
      </c>
      <c r="F21" s="9">
        <f t="shared" si="18"/>
        <v>2018</v>
      </c>
      <c r="I21" s="3">
        <f t="shared" si="1"/>
        <v>11.418232642251711</v>
      </c>
      <c r="J21" s="10">
        <f t="shared" si="2"/>
        <v>6574.8958333334886</v>
      </c>
      <c r="K21" s="11">
        <f t="shared" si="3"/>
        <v>0.18001083732603665</v>
      </c>
      <c r="L21" s="12">
        <f t="shared" si="4"/>
        <v>256.89939275290817</v>
      </c>
      <c r="M21" s="13">
        <f t="shared" si="5"/>
        <v>6.2438631480655875</v>
      </c>
      <c r="N21" s="14">
        <f t="shared" si="6"/>
        <v>-276.63435354389827</v>
      </c>
      <c r="O21" s="7">
        <f t="shared" si="7"/>
        <v>4.9029798074235407</v>
      </c>
      <c r="P21" s="7">
        <f t="shared" si="8"/>
        <v>-0.98189248078474278</v>
      </c>
      <c r="Q21" s="7">
        <f t="shared" si="9"/>
        <v>-0.3905855443566329</v>
      </c>
      <c r="R21" s="7">
        <f t="shared" si="10"/>
        <v>0.92056663666441485</v>
      </c>
      <c r="S21" s="14">
        <f t="shared" si="11"/>
        <v>-22.990938585066594</v>
      </c>
      <c r="T21" s="7">
        <f t="shared" si="12"/>
        <v>0.18943905663400992</v>
      </c>
      <c r="U21" s="7">
        <f t="shared" si="13"/>
        <v>-0.90086390557134066</v>
      </c>
      <c r="V21" s="7">
        <f t="shared" si="14"/>
        <v>18.791698135889959</v>
      </c>
      <c r="W21" s="15">
        <f t="shared" si="15"/>
        <v>335.02392071455881</v>
      </c>
    </row>
    <row r="22" spans="1:23">
      <c r="A22" s="8">
        <v>10</v>
      </c>
      <c r="B22" s="8">
        <v>0</v>
      </c>
      <c r="C22" s="8">
        <f t="shared" si="0"/>
        <v>10</v>
      </c>
      <c r="D22" s="8">
        <f t="shared" si="16"/>
        <v>1</v>
      </c>
      <c r="E22" s="9">
        <f t="shared" si="17"/>
        <v>1</v>
      </c>
      <c r="F22" s="9">
        <f t="shared" si="18"/>
        <v>2018</v>
      </c>
      <c r="I22" s="3">
        <f t="shared" si="1"/>
        <v>12.974943370379323</v>
      </c>
      <c r="J22" s="10">
        <f t="shared" si="2"/>
        <v>6574.9166666665114</v>
      </c>
      <c r="K22" s="11">
        <f t="shared" si="3"/>
        <v>0.18001140771160881</v>
      </c>
      <c r="L22" s="12">
        <f t="shared" si="4"/>
        <v>264.41992696095258</v>
      </c>
      <c r="M22" s="13">
        <f t="shared" si="5"/>
        <v>6.2442215224324924</v>
      </c>
      <c r="N22" s="14">
        <f t="shared" si="6"/>
        <v>-274.11452339724661</v>
      </c>
      <c r="O22" s="7">
        <f t="shared" si="7"/>
        <v>4.9033504153923069</v>
      </c>
      <c r="P22" s="7">
        <f t="shared" si="8"/>
        <v>-0.98182220573076961</v>
      </c>
      <c r="Q22" s="7">
        <f t="shared" si="9"/>
        <v>-0.39055758974780558</v>
      </c>
      <c r="R22" s="7">
        <f t="shared" si="10"/>
        <v>0.9205784969737153</v>
      </c>
      <c r="S22" s="14">
        <f t="shared" si="11"/>
        <v>-22.989198710165525</v>
      </c>
      <c r="T22" s="7">
        <f t="shared" si="12"/>
        <v>0.18980294079377782</v>
      </c>
      <c r="U22" s="7">
        <f t="shared" si="13"/>
        <v>-0.90079942981577121</v>
      </c>
      <c r="V22" s="7">
        <f t="shared" si="14"/>
        <v>18.793230723545808</v>
      </c>
      <c r="W22" s="15">
        <f t="shared" si="15"/>
        <v>342.52146610776549</v>
      </c>
    </row>
    <row r="23" spans="1:23">
      <c r="A23" s="8">
        <v>10</v>
      </c>
      <c r="B23" s="8">
        <v>30</v>
      </c>
      <c r="C23" s="8">
        <f t="shared" si="0"/>
        <v>10.5</v>
      </c>
      <c r="D23" s="8">
        <f t="shared" si="16"/>
        <v>1</v>
      </c>
      <c r="E23" s="9">
        <f t="shared" si="17"/>
        <v>1</v>
      </c>
      <c r="F23" s="9">
        <f t="shared" si="18"/>
        <v>2018</v>
      </c>
      <c r="I23" s="3">
        <f t="shared" si="1"/>
        <v>14.001255191962265</v>
      </c>
      <c r="J23" s="10">
        <f t="shared" si="2"/>
        <v>6574.9375</v>
      </c>
      <c r="K23" s="11">
        <f t="shared" si="3"/>
        <v>0.18001197809719371</v>
      </c>
      <c r="L23" s="12">
        <f t="shared" si="4"/>
        <v>271.94046133710071</v>
      </c>
      <c r="M23" s="13">
        <f t="shared" si="5"/>
        <v>6.2445798968073882</v>
      </c>
      <c r="N23" s="14">
        <f t="shared" si="6"/>
        <v>-271.59465582965106</v>
      </c>
      <c r="O23" s="7">
        <f t="shared" si="7"/>
        <v>4.9037210235504878</v>
      </c>
      <c r="P23" s="7">
        <f t="shared" si="8"/>
        <v>-0.98175179578723604</v>
      </c>
      <c r="Q23" s="7">
        <f t="shared" si="9"/>
        <v>-0.39052958148146139</v>
      </c>
      <c r="R23" s="7">
        <f t="shared" si="10"/>
        <v>0.92059037904374963</v>
      </c>
      <c r="S23" s="14">
        <f t="shared" si="11"/>
        <v>-22.98745551813813</v>
      </c>
      <c r="T23" s="7">
        <f t="shared" si="12"/>
        <v>0.19016679907001977</v>
      </c>
      <c r="U23" s="7">
        <f t="shared" si="13"/>
        <v>-0.90073483030211365</v>
      </c>
      <c r="V23" s="7">
        <f t="shared" si="14"/>
        <v>18.794763272458901</v>
      </c>
      <c r="W23" s="15">
        <f t="shared" si="15"/>
        <v>350.0190122502172</v>
      </c>
    </row>
    <row r="24" spans="1:23">
      <c r="A24" s="8">
        <v>11</v>
      </c>
      <c r="B24" s="8">
        <v>0</v>
      </c>
      <c r="C24" s="8">
        <f t="shared" si="0"/>
        <v>11</v>
      </c>
      <c r="D24" s="8">
        <f t="shared" si="16"/>
        <v>1</v>
      </c>
      <c r="E24" s="9">
        <f t="shared" si="17"/>
        <v>1</v>
      </c>
      <c r="F24" s="9">
        <f t="shared" si="18"/>
        <v>2018</v>
      </c>
      <c r="I24" s="3">
        <f t="shared" si="1"/>
        <v>14.473149186719592</v>
      </c>
      <c r="J24" s="10">
        <f t="shared" si="2"/>
        <v>6574.9583333334886</v>
      </c>
      <c r="K24" s="11">
        <f t="shared" si="3"/>
        <v>0.18001254848277862</v>
      </c>
      <c r="L24" s="12">
        <f t="shared" si="4"/>
        <v>279.46099571371451</v>
      </c>
      <c r="M24" s="13">
        <f t="shared" si="5"/>
        <v>6.244938271182285</v>
      </c>
      <c r="N24" s="14">
        <f t="shared" si="6"/>
        <v>-269.07475124074756</v>
      </c>
      <c r="O24" s="7">
        <f t="shared" si="7"/>
        <v>4.9040916318881527</v>
      </c>
      <c r="P24" s="7">
        <f t="shared" si="8"/>
        <v>-0.98168125096549808</v>
      </c>
      <c r="Q24" s="7">
        <f t="shared" si="9"/>
        <v>-0.39050151956211759</v>
      </c>
      <c r="R24" s="7">
        <f t="shared" si="10"/>
        <v>0.92060228286686163</v>
      </c>
      <c r="S24" s="14">
        <f t="shared" si="11"/>
        <v>-22.985709009392391</v>
      </c>
      <c r="T24" s="7">
        <f t="shared" si="12"/>
        <v>0.1905306314029708</v>
      </c>
      <c r="U24" s="7">
        <f t="shared" si="13"/>
        <v>-0.90067010704078687</v>
      </c>
      <c r="V24" s="7">
        <f t="shared" si="14"/>
        <v>18.796295782517234</v>
      </c>
      <c r="W24" s="15">
        <f t="shared" si="15"/>
        <v>357.516558975956</v>
      </c>
    </row>
    <row r="25" spans="1:23">
      <c r="A25" s="8">
        <v>11</v>
      </c>
      <c r="B25" s="8">
        <v>30</v>
      </c>
      <c r="C25" s="8">
        <f t="shared" si="0"/>
        <v>11.5</v>
      </c>
      <c r="D25" s="8">
        <f t="shared" si="16"/>
        <v>1</v>
      </c>
      <c r="E25" s="9">
        <f t="shared" si="17"/>
        <v>1</v>
      </c>
      <c r="F25" s="9">
        <f t="shared" si="18"/>
        <v>2018</v>
      </c>
      <c r="I25" s="3">
        <f t="shared" si="1"/>
        <v>14.379179428191614</v>
      </c>
      <c r="J25" s="10">
        <f t="shared" si="2"/>
        <v>6574.9791666665114</v>
      </c>
      <c r="K25" s="11">
        <f t="shared" si="3"/>
        <v>0.18001311886835075</v>
      </c>
      <c r="L25" s="12">
        <f t="shared" si="4"/>
        <v>286.98152992175892</v>
      </c>
      <c r="M25" s="13">
        <f t="shared" si="5"/>
        <v>6.2452966455491676</v>
      </c>
      <c r="N25" s="14">
        <f t="shared" si="6"/>
        <v>-266.5548100303559</v>
      </c>
      <c r="O25" s="7">
        <f t="shared" si="7"/>
        <v>4.9044622403953495</v>
      </c>
      <c r="P25" s="7">
        <f t="shared" si="8"/>
        <v>-0.98161057127694917</v>
      </c>
      <c r="Q25" s="7">
        <f t="shared" si="9"/>
        <v>-0.39047340399430636</v>
      </c>
      <c r="R25" s="7">
        <f t="shared" si="10"/>
        <v>0.92061420843537889</v>
      </c>
      <c r="S25" s="14">
        <f t="shared" si="11"/>
        <v>-22.983959184337401</v>
      </c>
      <c r="T25" s="7">
        <f t="shared" si="12"/>
        <v>0.19089443773285139</v>
      </c>
      <c r="U25" s="7">
        <f t="shared" si="13"/>
        <v>-0.90060526004224395</v>
      </c>
      <c r="V25" s="7">
        <f t="shared" si="14"/>
        <v>18.797828253608731</v>
      </c>
      <c r="W25" s="15">
        <f t="shared" si="15"/>
        <v>5.0141061176279322</v>
      </c>
    </row>
    <row r="26" spans="1:23">
      <c r="A26" s="8">
        <v>12</v>
      </c>
      <c r="B26" s="8">
        <v>0</v>
      </c>
      <c r="C26" s="8">
        <f t="shared" si="0"/>
        <v>12</v>
      </c>
      <c r="D26" s="8">
        <f t="shared" si="16"/>
        <v>1</v>
      </c>
      <c r="E26" s="9">
        <f t="shared" si="17"/>
        <v>1</v>
      </c>
      <c r="F26" s="9">
        <f t="shared" si="18"/>
        <v>2018</v>
      </c>
      <c r="I26" s="3">
        <f t="shared" si="1"/>
        <v>13.721655547000056</v>
      </c>
      <c r="J26" s="10">
        <f t="shared" si="2"/>
        <v>6575</v>
      </c>
      <c r="K26" s="11">
        <f t="shared" si="3"/>
        <v>0.18001368925393565</v>
      </c>
      <c r="L26" s="12">
        <f t="shared" si="4"/>
        <v>294.50206429790705</v>
      </c>
      <c r="M26" s="13">
        <f t="shared" si="5"/>
        <v>6.2456550199240635</v>
      </c>
      <c r="N26" s="14">
        <f t="shared" si="6"/>
        <v>-264.03483242924693</v>
      </c>
      <c r="O26" s="7">
        <f t="shared" si="7"/>
        <v>4.904832849086989</v>
      </c>
      <c r="P26" s="7">
        <f t="shared" si="8"/>
        <v>-0.98153975672826033</v>
      </c>
      <c r="Q26" s="7">
        <f t="shared" si="9"/>
        <v>-0.39044523478068138</v>
      </c>
      <c r="R26" s="7">
        <f t="shared" si="10"/>
        <v>0.92062615574241569</v>
      </c>
      <c r="S26" s="14">
        <f t="shared" si="11"/>
        <v>-22.982206043265556</v>
      </c>
      <c r="T26" s="7">
        <f t="shared" si="12"/>
        <v>0.19125821802429205</v>
      </c>
      <c r="U26" s="7">
        <f t="shared" si="13"/>
        <v>-0.90054028931260544</v>
      </c>
      <c r="V26" s="7">
        <f t="shared" si="14"/>
        <v>18.799360685724174</v>
      </c>
      <c r="W26" s="15">
        <f t="shared" si="15"/>
        <v>12.51165401204446</v>
      </c>
    </row>
    <row r="27" spans="1:23">
      <c r="A27" s="8">
        <v>12</v>
      </c>
      <c r="B27" s="8">
        <v>30</v>
      </c>
      <c r="C27" s="8">
        <f t="shared" si="0"/>
        <v>12.5</v>
      </c>
      <c r="D27" s="8">
        <f t="shared" si="16"/>
        <v>1</v>
      </c>
      <c r="E27" s="9">
        <f t="shared" si="17"/>
        <v>1</v>
      </c>
      <c r="F27" s="9">
        <f t="shared" si="18"/>
        <v>2018</v>
      </c>
      <c r="I27" s="3">
        <f t="shared" si="1"/>
        <v>12.51640090014285</v>
      </c>
      <c r="J27" s="10">
        <f t="shared" si="2"/>
        <v>6575.0208333334886</v>
      </c>
      <c r="K27" s="11">
        <f t="shared" si="3"/>
        <v>0.18001425963952056</v>
      </c>
      <c r="L27" s="12">
        <f t="shared" si="4"/>
        <v>302.02259867405519</v>
      </c>
      <c r="M27" s="13">
        <f t="shared" si="5"/>
        <v>6.2460133942989602</v>
      </c>
      <c r="N27" s="14">
        <f t="shared" si="6"/>
        <v>-261.51481883723261</v>
      </c>
      <c r="O27" s="7">
        <f t="shared" si="7"/>
        <v>4.9052034579531147</v>
      </c>
      <c r="P27" s="7">
        <f t="shared" si="8"/>
        <v>-0.98146880733086439</v>
      </c>
      <c r="Q27" s="7">
        <f t="shared" si="9"/>
        <v>-0.39041701192579048</v>
      </c>
      <c r="R27" s="7">
        <f t="shared" si="10"/>
        <v>0.92063812478027285</v>
      </c>
      <c r="S27" s="14">
        <f t="shared" si="11"/>
        <v>-22.980449586587351</v>
      </c>
      <c r="T27" s="7">
        <f t="shared" si="12"/>
        <v>0.19162197221751606</v>
      </c>
      <c r="U27" s="7">
        <f t="shared" si="13"/>
        <v>-0.90047519486236083</v>
      </c>
      <c r="V27" s="7">
        <f t="shared" si="14"/>
        <v>18.80089307875155</v>
      </c>
      <c r="W27" s="15">
        <f t="shared" si="15"/>
        <v>20.009202492781924</v>
      </c>
    </row>
    <row r="28" spans="1:23">
      <c r="A28" s="8">
        <v>13</v>
      </c>
      <c r="B28" s="8">
        <v>0</v>
      </c>
      <c r="C28" s="8">
        <f t="shared" si="0"/>
        <v>13</v>
      </c>
      <c r="D28" s="8">
        <f t="shared" si="16"/>
        <v>1</v>
      </c>
      <c r="E28" s="9">
        <f t="shared" si="17"/>
        <v>1</v>
      </c>
      <c r="F28" s="9">
        <f t="shared" si="18"/>
        <v>2018</v>
      </c>
      <c r="I28" s="3">
        <f t="shared" si="1"/>
        <v>10.791147122260762</v>
      </c>
      <c r="J28" s="10">
        <f t="shared" si="2"/>
        <v>6575.0416666665114</v>
      </c>
      <c r="K28" s="11">
        <f t="shared" si="3"/>
        <v>0.18001483002509272</v>
      </c>
      <c r="L28" s="12">
        <f t="shared" si="4"/>
        <v>309.5431328820996</v>
      </c>
      <c r="M28" s="13">
        <f t="shared" si="5"/>
        <v>6.2463717686658651</v>
      </c>
      <c r="N28" s="14">
        <f t="shared" si="6"/>
        <v>-258.99476965399617</v>
      </c>
      <c r="O28" s="7">
        <f t="shared" si="7"/>
        <v>4.9055740669838013</v>
      </c>
      <c r="P28" s="7">
        <f t="shared" si="8"/>
        <v>-0.98139772309622175</v>
      </c>
      <c r="Q28" s="7">
        <f t="shared" si="9"/>
        <v>-0.39038873543419245</v>
      </c>
      <c r="R28" s="7">
        <f t="shared" si="10"/>
        <v>0.92065011554123644</v>
      </c>
      <c r="S28" s="14">
        <f t="shared" si="11"/>
        <v>-22.978689814714162</v>
      </c>
      <c r="T28" s="7">
        <f t="shared" si="12"/>
        <v>0.19198570025278358</v>
      </c>
      <c r="U28" s="7">
        <f t="shared" si="13"/>
        <v>-0.90040997670202461</v>
      </c>
      <c r="V28" s="7">
        <f t="shared" si="14"/>
        <v>18.802425432579</v>
      </c>
      <c r="W28" s="15">
        <f t="shared" si="15"/>
        <v>27.506751393414618</v>
      </c>
    </row>
    <row r="29" spans="1:23">
      <c r="A29" s="8">
        <v>13</v>
      </c>
      <c r="B29" s="8">
        <v>30</v>
      </c>
      <c r="C29" s="8">
        <f t="shared" si="0"/>
        <v>13.5</v>
      </c>
      <c r="D29" s="8">
        <f t="shared" si="16"/>
        <v>1</v>
      </c>
      <c r="E29" s="9">
        <f t="shared" si="17"/>
        <v>1</v>
      </c>
      <c r="F29" s="9">
        <f t="shared" si="18"/>
        <v>2018</v>
      </c>
      <c r="I29" s="3">
        <f t="shared" si="1"/>
        <v>8.5829517870331387</v>
      </c>
      <c r="J29" s="10">
        <f t="shared" si="2"/>
        <v>6575.0625</v>
      </c>
      <c r="K29" s="11">
        <f t="shared" si="3"/>
        <v>0.18001540041067762</v>
      </c>
      <c r="L29" s="12">
        <f t="shared" si="4"/>
        <v>317.06366725824773</v>
      </c>
      <c r="M29" s="13">
        <f t="shared" si="5"/>
        <v>6.2467301430407618</v>
      </c>
      <c r="N29" s="14">
        <f t="shared" si="6"/>
        <v>-256.47468511062687</v>
      </c>
      <c r="O29" s="7">
        <f t="shared" si="7"/>
        <v>4.9059446761939114</v>
      </c>
      <c r="P29" s="7">
        <f t="shared" si="8"/>
        <v>-0.98132650403105726</v>
      </c>
      <c r="Q29" s="7">
        <f t="shared" si="9"/>
        <v>-0.39036040530856236</v>
      </c>
      <c r="R29" s="7">
        <f t="shared" si="10"/>
        <v>0.92066212801838165</v>
      </c>
      <c r="S29" s="14">
        <f t="shared" si="11"/>
        <v>-22.976926727940334</v>
      </c>
      <c r="T29" s="7">
        <f t="shared" si="12"/>
        <v>0.19234940209468629</v>
      </c>
      <c r="U29" s="7">
        <f t="shared" si="13"/>
        <v>-0.90034463483776683</v>
      </c>
      <c r="V29" s="7">
        <f t="shared" si="14"/>
        <v>18.803957747197202</v>
      </c>
      <c r="W29" s="15">
        <f t="shared" si="15"/>
        <v>35.004301050289712</v>
      </c>
    </row>
    <row r="30" spans="1:23">
      <c r="A30" s="8">
        <v>14</v>
      </c>
      <c r="B30" s="8">
        <v>0</v>
      </c>
      <c r="C30" s="8">
        <f t="shared" si="0"/>
        <v>14</v>
      </c>
      <c r="D30" s="8">
        <f t="shared" si="16"/>
        <v>1</v>
      </c>
      <c r="E30" s="9">
        <f t="shared" si="17"/>
        <v>1</v>
      </c>
      <c r="F30" s="9">
        <f t="shared" si="18"/>
        <v>2018</v>
      </c>
      <c r="I30" s="3">
        <f t="shared" si="1"/>
        <v>5.9351987579996566</v>
      </c>
      <c r="J30" s="10">
        <f t="shared" si="2"/>
        <v>6575.0833333334886</v>
      </c>
      <c r="K30" s="11">
        <f t="shared" si="3"/>
        <v>0.18001597079626253</v>
      </c>
      <c r="L30" s="12">
        <f t="shared" si="4"/>
        <v>324.58420163486153</v>
      </c>
      <c r="M30" s="13">
        <f t="shared" si="5"/>
        <v>6.2470885174156576</v>
      </c>
      <c r="N30" s="14">
        <f t="shared" si="6"/>
        <v>-253.95456560681848</v>
      </c>
      <c r="O30" s="7">
        <f t="shared" si="7"/>
        <v>4.9063152855735126</v>
      </c>
      <c r="P30" s="7">
        <f t="shared" si="8"/>
        <v>-0.98125515014687148</v>
      </c>
      <c r="Q30" s="7">
        <f t="shared" si="9"/>
        <v>-0.39033202155347507</v>
      </c>
      <c r="R30" s="7">
        <f t="shared" si="10"/>
        <v>0.92067416220396747</v>
      </c>
      <c r="S30" s="14">
        <f t="shared" si="11"/>
        <v>-22.975160326678665</v>
      </c>
      <c r="T30" s="7">
        <f t="shared" si="12"/>
        <v>0.1927130776834847</v>
      </c>
      <c r="U30" s="7">
        <f t="shared" si="13"/>
        <v>-0.90027916928013885</v>
      </c>
      <c r="V30" s="7">
        <f t="shared" si="14"/>
        <v>18.805490022494343</v>
      </c>
      <c r="W30" s="15">
        <f t="shared" si="15"/>
        <v>42.501851297446365</v>
      </c>
    </row>
    <row r="31" spans="1:23">
      <c r="A31" s="8">
        <v>14</v>
      </c>
      <c r="B31" s="8">
        <v>30</v>
      </c>
      <c r="C31" s="8">
        <f t="shared" si="0"/>
        <v>14.5</v>
      </c>
      <c r="D31" s="8">
        <f t="shared" si="16"/>
        <v>1</v>
      </c>
      <c r="E31" s="9">
        <f t="shared" si="17"/>
        <v>1</v>
      </c>
      <c r="F31" s="9">
        <f t="shared" si="18"/>
        <v>2018</v>
      </c>
      <c r="I31" s="3">
        <f t="shared" si="1"/>
        <v>2.8947193128404276</v>
      </c>
      <c r="J31" s="10">
        <f t="shared" si="2"/>
        <v>6575.1041666665114</v>
      </c>
      <c r="K31" s="11">
        <f t="shared" si="3"/>
        <v>0.18001654118183466</v>
      </c>
      <c r="L31" s="12">
        <f t="shared" si="4"/>
        <v>332.10473584290594</v>
      </c>
      <c r="M31" s="13">
        <f t="shared" si="5"/>
        <v>6.2474468917825403</v>
      </c>
      <c r="N31" s="14">
        <f t="shared" si="6"/>
        <v>-251.4344115424108</v>
      </c>
      <c r="O31" s="7">
        <f t="shared" si="7"/>
        <v>4.9066858951126555</v>
      </c>
      <c r="P31" s="7">
        <f t="shared" si="8"/>
        <v>-0.98118366145520075</v>
      </c>
      <c r="Q31" s="7">
        <f t="shared" si="9"/>
        <v>-0.39030358417351951</v>
      </c>
      <c r="R31" s="7">
        <f t="shared" si="10"/>
        <v>0.92068621809023743</v>
      </c>
      <c r="S31" s="14">
        <f t="shared" si="11"/>
        <v>-22.973390611343014</v>
      </c>
      <c r="T31" s="7">
        <f t="shared" si="12"/>
        <v>0.19307672695942901</v>
      </c>
      <c r="U31" s="7">
        <f t="shared" si="13"/>
        <v>-0.90021358003972507</v>
      </c>
      <c r="V31" s="7">
        <f t="shared" si="14"/>
        <v>18.807022258358572</v>
      </c>
      <c r="W31" s="15">
        <f t="shared" si="15"/>
        <v>49.999401967527376</v>
      </c>
    </row>
    <row r="32" spans="1:23">
      <c r="A32" s="8">
        <v>15</v>
      </c>
      <c r="B32" s="8">
        <v>0</v>
      </c>
      <c r="C32" s="8">
        <f t="shared" si="0"/>
        <v>15</v>
      </c>
      <c r="D32" s="8">
        <f t="shared" si="16"/>
        <v>1</v>
      </c>
      <c r="E32" s="9">
        <f t="shared" si="17"/>
        <v>1</v>
      </c>
      <c r="F32" s="9">
        <f t="shared" si="18"/>
        <v>2018</v>
      </c>
      <c r="I32" s="3">
        <f t="shared" si="1"/>
        <v>-0.49058304875580477</v>
      </c>
      <c r="J32" s="10">
        <f t="shared" si="2"/>
        <v>6575.125</v>
      </c>
      <c r="K32" s="11">
        <f t="shared" si="3"/>
        <v>0.18001711156741956</v>
      </c>
      <c r="L32" s="12">
        <f t="shared" si="4"/>
        <v>339.62527021905407</v>
      </c>
      <c r="M32" s="13">
        <f t="shared" si="5"/>
        <v>6.247805266157437</v>
      </c>
      <c r="N32" s="14">
        <f t="shared" si="6"/>
        <v>-248.91422314819897</v>
      </c>
      <c r="O32" s="7">
        <f t="shared" si="7"/>
        <v>4.9070565048262473</v>
      </c>
      <c r="P32" s="7">
        <f t="shared" si="8"/>
        <v>-0.98111203796280677</v>
      </c>
      <c r="Q32" s="7">
        <f t="shared" si="9"/>
        <v>-0.39027509317138553</v>
      </c>
      <c r="R32" s="7">
        <f t="shared" si="10"/>
        <v>0.92069829567022998</v>
      </c>
      <c r="S32" s="14">
        <f t="shared" si="11"/>
        <v>-22.971617582229275</v>
      </c>
      <c r="T32" s="7">
        <f t="shared" si="12"/>
        <v>0.19344034988716291</v>
      </c>
      <c r="U32" s="7">
        <f t="shared" si="13"/>
        <v>-0.9001478671227291</v>
      </c>
      <c r="V32" s="7">
        <f t="shared" si="14"/>
        <v>18.80855445478085</v>
      </c>
      <c r="W32" s="15">
        <f t="shared" si="15"/>
        <v>57.496953397341315</v>
      </c>
    </row>
    <row r="33" spans="1:23">
      <c r="A33" s="8">
        <v>15</v>
      </c>
      <c r="B33" s="8">
        <v>30</v>
      </c>
      <c r="C33" s="8">
        <f t="shared" si="0"/>
        <v>15.5</v>
      </c>
      <c r="D33" s="8">
        <f t="shared" si="16"/>
        <v>1</v>
      </c>
      <c r="E33" s="9">
        <f t="shared" si="17"/>
        <v>1</v>
      </c>
      <c r="F33" s="9">
        <f t="shared" si="18"/>
        <v>2018</v>
      </c>
      <c r="I33" s="3">
        <f t="shared" si="1"/>
        <v>-4.1734169839281083</v>
      </c>
      <c r="J33" s="10">
        <f t="shared" si="2"/>
        <v>6575.1458333334886</v>
      </c>
      <c r="K33" s="11">
        <f t="shared" si="3"/>
        <v>0.18001768195300447</v>
      </c>
      <c r="L33" s="12">
        <f t="shared" si="4"/>
        <v>347.14580459520221</v>
      </c>
      <c r="M33" s="13">
        <f t="shared" si="5"/>
        <v>6.2481636405323338</v>
      </c>
      <c r="N33" s="14">
        <f t="shared" si="6"/>
        <v>-246.39400082404538</v>
      </c>
      <c r="O33" s="7">
        <f t="shared" si="7"/>
        <v>4.9074271147043378</v>
      </c>
      <c r="P33" s="7">
        <f t="shared" si="8"/>
        <v>-0.98104027968126506</v>
      </c>
      <c r="Q33" s="7">
        <f t="shared" si="9"/>
        <v>-0.39024654855167756</v>
      </c>
      <c r="R33" s="7">
        <f t="shared" si="10"/>
        <v>0.9207103949361618</v>
      </c>
      <c r="S33" s="14">
        <f t="shared" si="11"/>
        <v>-22.969841239752682</v>
      </c>
      <c r="T33" s="7">
        <f t="shared" si="12"/>
        <v>0.19380394640694312</v>
      </c>
      <c r="U33" s="7">
        <f t="shared" si="13"/>
        <v>-0.90008203053977143</v>
      </c>
      <c r="V33" s="7">
        <f t="shared" si="14"/>
        <v>18.810086611649385</v>
      </c>
      <c r="W33" s="15">
        <f t="shared" si="15"/>
        <v>64.994505420461451</v>
      </c>
    </row>
    <row r="34" spans="1:23">
      <c r="A34" s="8">
        <v>16</v>
      </c>
      <c r="B34" s="8">
        <v>0</v>
      </c>
      <c r="C34" s="8">
        <f t="shared" ref="C34:C50" si="19">A34+B34/60</f>
        <v>16</v>
      </c>
      <c r="D34" s="8">
        <f t="shared" si="16"/>
        <v>1</v>
      </c>
      <c r="E34" s="9">
        <f t="shared" si="17"/>
        <v>1</v>
      </c>
      <c r="F34" s="9">
        <f t="shared" si="18"/>
        <v>2018</v>
      </c>
      <c r="I34" s="3">
        <f t="shared" ref="I34:I50" si="20">ASIN(COS($X$1*$G$2)*COS($X$1*S34)*COS($X$1*W34)+SIN($X$1*$G$2)*SIN($X$1*S34))/$X$1</f>
        <v>-8.1080727976936711</v>
      </c>
      <c r="J34" s="10">
        <f t="shared" ref="J34:J50" si="21">INT(365.25*(IF(E34&gt;2,F34,F34-1)+4716))+INT(30.6001*(IF(E34&gt;2,E34,E34+12)+1))+D34+C34/24+2-INT(F34/100)+INT(INT(F34/100)/4)-1524.5-2451545</f>
        <v>6575.1666666665114</v>
      </c>
      <c r="K34" s="11">
        <f t="shared" ref="K34:K50" si="22">J34/36525</f>
        <v>0.18001825233857663</v>
      </c>
      <c r="L34" s="12">
        <f t="shared" ref="L34:L50" si="23">MOD(280.46061837+360.98564736629*J34+0.000387933*K34^2-K34^3/38710000+$H$2,360)</f>
        <v>354.66633880324662</v>
      </c>
      <c r="M34" s="13">
        <f t="shared" ref="M34:M50" si="24" xml:space="preserve"> 2*PI()*(0.993133 + 99.997361*K34-INT(0.993133 + 99.997361*K34))</f>
        <v>6.2485220148992155</v>
      </c>
      <c r="N34" s="14">
        <f t="shared" ref="N34:N50" si="25">6893*SIN(M34) + 72*SIN(2*M34)</f>
        <v>-243.87374496982704</v>
      </c>
      <c r="O34" s="7">
        <f t="shared" ref="O34:O50" si="26">2*PI()*(0.7859453+M34/(2*PI())+(6191.2*K34+N34)/1296000-INT(0.7859453+M34/(2*PI())+(6191.2*K34+N34)/1296000))</f>
        <v>4.9077977247369704</v>
      </c>
      <c r="P34" s="7">
        <f t="shared" ref="P34:P50" si="27">SIN(O34)</f>
        <v>-0.98096838662218555</v>
      </c>
      <c r="Q34" s="7">
        <f t="shared" ref="Q34:Q50" si="28">SIN($X$1*$X$2)*P34</f>
        <v>-0.39021795031901407</v>
      </c>
      <c r="R34" s="7">
        <f t="shared" ref="R34:R50" si="29">SQRT(1-Q34*Q34)</f>
        <v>0.92072251588023379</v>
      </c>
      <c r="S34" s="14">
        <f t="shared" ref="S34:S50" si="30">ATAN(Q34/R34)/$X$1</f>
        <v>-22.968061584329565</v>
      </c>
      <c r="T34" s="7">
        <f t="shared" ref="T34:T50" si="31">COS(O34)</f>
        <v>0.19416751645902663</v>
      </c>
      <c r="U34" s="7">
        <f t="shared" ref="U34:U50" si="32">COS($X$1*$X$2)*P34</f>
        <v>-0.90001607030150366</v>
      </c>
      <c r="V34" s="7">
        <f t="shared" ref="V34:V50" si="33">IF(24*ATAN(U34/(T34+R34))/PI()&gt;0,24*ATAN(U34/(T34+R34))/PI(),24*ATAN(U34/(T34+R34))/PI()+24)</f>
        <v>18.811618728852412</v>
      </c>
      <c r="W34" s="15">
        <f t="shared" ref="W34:W50" si="34">IF(L34-15*V34&gt;0,L34-15*V34,360+L34-15*V34)</f>
        <v>72.492057870460428</v>
      </c>
    </row>
    <row r="35" spans="1:23">
      <c r="A35" s="8">
        <v>16</v>
      </c>
      <c r="B35" s="8">
        <v>30</v>
      </c>
      <c r="C35" s="8">
        <f t="shared" si="19"/>
        <v>16.5</v>
      </c>
      <c r="D35" s="8">
        <f t="shared" si="16"/>
        <v>1</v>
      </c>
      <c r="E35" s="9">
        <f t="shared" si="17"/>
        <v>1</v>
      </c>
      <c r="F35" s="9">
        <f t="shared" si="18"/>
        <v>2018</v>
      </c>
      <c r="I35" s="3">
        <f t="shared" si="20"/>
        <v>-12.250744116372877</v>
      </c>
      <c r="J35" s="10">
        <f t="shared" si="21"/>
        <v>6575.1875</v>
      </c>
      <c r="K35" s="11">
        <f t="shared" si="22"/>
        <v>0.18001882272416153</v>
      </c>
      <c r="L35" s="12">
        <f t="shared" si="23"/>
        <v>2.1868731798604131</v>
      </c>
      <c r="M35" s="13">
        <f t="shared" si="24"/>
        <v>6.2488803892741345</v>
      </c>
      <c r="N35" s="14">
        <f t="shared" si="25"/>
        <v>-241.3534558161758</v>
      </c>
      <c r="O35" s="7">
        <f t="shared" si="26"/>
        <v>4.9081683349390799</v>
      </c>
      <c r="P35" s="7">
        <f t="shared" si="27"/>
        <v>-0.98089635879236903</v>
      </c>
      <c r="Q35" s="7">
        <f t="shared" si="28"/>
        <v>-0.39018929847610023</v>
      </c>
      <c r="R35" s="7">
        <f t="shared" si="29"/>
        <v>0.92073465849544767</v>
      </c>
      <c r="S35" s="14">
        <f t="shared" si="30"/>
        <v>-22.96627861625738</v>
      </c>
      <c r="T35" s="7">
        <f t="shared" si="31"/>
        <v>0.19453106000809253</v>
      </c>
      <c r="U35" s="7">
        <f t="shared" si="32"/>
        <v>-0.89994998641416557</v>
      </c>
      <c r="V35" s="7">
        <f t="shared" si="33"/>
        <v>18.813150806381092</v>
      </c>
      <c r="W35" s="15">
        <f t="shared" si="34"/>
        <v>79.98961108414403</v>
      </c>
    </row>
    <row r="36" spans="1:23">
      <c r="A36" s="8">
        <v>17</v>
      </c>
      <c r="B36" s="8">
        <v>0</v>
      </c>
      <c r="C36" s="8">
        <f t="shared" si="19"/>
        <v>17</v>
      </c>
      <c r="D36" s="8">
        <f t="shared" si="16"/>
        <v>1</v>
      </c>
      <c r="E36" s="9">
        <f t="shared" si="17"/>
        <v>1</v>
      </c>
      <c r="F36" s="9">
        <f t="shared" si="18"/>
        <v>2018</v>
      </c>
      <c r="I36" s="3">
        <f t="shared" si="20"/>
        <v>-16.559295587947897</v>
      </c>
      <c r="J36" s="10">
        <f t="shared" si="21"/>
        <v>6575.2083333334886</v>
      </c>
      <c r="K36" s="11">
        <f t="shared" si="22"/>
        <v>0.18001939310974643</v>
      </c>
      <c r="L36" s="12">
        <f t="shared" si="23"/>
        <v>9.7074075564742088</v>
      </c>
      <c r="M36" s="13">
        <f t="shared" si="24"/>
        <v>6.2492387636490312</v>
      </c>
      <c r="N36" s="14">
        <f t="shared" si="25"/>
        <v>-238.83313376329085</v>
      </c>
      <c r="O36" s="7">
        <f t="shared" si="26"/>
        <v>4.9085389453006671</v>
      </c>
      <c r="P36" s="7">
        <f t="shared" si="27"/>
        <v>-0.98082419620347261</v>
      </c>
      <c r="Q36" s="7">
        <f t="shared" si="28"/>
        <v>-0.39016059302757317</v>
      </c>
      <c r="R36" s="7">
        <f t="shared" si="29"/>
        <v>0.92074682277397646</v>
      </c>
      <c r="S36" s="14">
        <f t="shared" si="30"/>
        <v>-22.96449233595402</v>
      </c>
      <c r="T36" s="7">
        <f t="shared" si="31"/>
        <v>0.19489457699436344</v>
      </c>
      <c r="U36" s="7">
        <f t="shared" si="32"/>
        <v>-0.89988377888845217</v>
      </c>
      <c r="V36" s="7">
        <f t="shared" si="33"/>
        <v>18.814682844123542</v>
      </c>
      <c r="W36" s="15">
        <f t="shared" si="34"/>
        <v>87.48716489462106</v>
      </c>
    </row>
    <row r="37" spans="1:23">
      <c r="A37" s="8">
        <v>17</v>
      </c>
      <c r="B37" s="8">
        <v>30</v>
      </c>
      <c r="C37" s="8">
        <f t="shared" si="19"/>
        <v>17.5</v>
      </c>
      <c r="D37" s="8">
        <f t="shared" si="16"/>
        <v>1</v>
      </c>
      <c r="E37" s="9">
        <f t="shared" si="17"/>
        <v>1</v>
      </c>
      <c r="F37" s="9">
        <f t="shared" si="18"/>
        <v>2018</v>
      </c>
      <c r="I37" s="3">
        <f t="shared" si="20"/>
        <v>-20.992552537659797</v>
      </c>
      <c r="J37" s="10">
        <f t="shared" si="21"/>
        <v>6575.2291666665114</v>
      </c>
      <c r="K37" s="11">
        <f t="shared" si="22"/>
        <v>0.1800199634953186</v>
      </c>
      <c r="L37" s="12">
        <f t="shared" si="23"/>
        <v>17.227941764518619</v>
      </c>
      <c r="M37" s="13">
        <f t="shared" si="24"/>
        <v>6.2495971380159139</v>
      </c>
      <c r="N37" s="14">
        <f t="shared" si="25"/>
        <v>-236.31277921090469</v>
      </c>
      <c r="O37" s="7">
        <f t="shared" si="26"/>
        <v>4.9089095558118032</v>
      </c>
      <c r="P37" s="7">
        <f t="shared" si="27"/>
        <v>-0.98075189886717284</v>
      </c>
      <c r="Q37" s="7">
        <f t="shared" si="28"/>
        <v>-0.39013183397807766</v>
      </c>
      <c r="R37" s="7">
        <f t="shared" si="29"/>
        <v>0.92075900870797978</v>
      </c>
      <c r="S37" s="14">
        <f t="shared" si="30"/>
        <v>-22.962702743838054</v>
      </c>
      <c r="T37" s="7">
        <f t="shared" si="31"/>
        <v>0.19525806735813717</v>
      </c>
      <c r="U37" s="7">
        <f t="shared" si="32"/>
        <v>-0.89981744773507644</v>
      </c>
      <c r="V37" s="7">
        <f t="shared" si="33"/>
        <v>18.816214841968215</v>
      </c>
      <c r="W37" s="15">
        <f t="shared" si="34"/>
        <v>94.984719134995373</v>
      </c>
    </row>
    <row r="38" spans="1:23">
      <c r="A38" s="8">
        <v>18</v>
      </c>
      <c r="B38" s="8">
        <v>0</v>
      </c>
      <c r="C38" s="8">
        <f t="shared" si="19"/>
        <v>18</v>
      </c>
      <c r="D38" s="8">
        <f t="shared" si="16"/>
        <v>1</v>
      </c>
      <c r="E38" s="9">
        <f t="shared" si="17"/>
        <v>1</v>
      </c>
      <c r="F38" s="9">
        <f t="shared" si="18"/>
        <v>2018</v>
      </c>
      <c r="I38" s="3">
        <f t="shared" si="20"/>
        <v>-25.509135778872103</v>
      </c>
      <c r="J38" s="10">
        <f t="shared" si="21"/>
        <v>6575.25</v>
      </c>
      <c r="K38" s="11">
        <f t="shared" si="22"/>
        <v>0.1800205338809035</v>
      </c>
      <c r="L38" s="12">
        <f t="shared" si="23"/>
        <v>24.748476140666753</v>
      </c>
      <c r="M38" s="13">
        <f t="shared" si="24"/>
        <v>6.2499555123908097</v>
      </c>
      <c r="N38" s="14">
        <f t="shared" si="25"/>
        <v>-233.79239238983538</v>
      </c>
      <c r="O38" s="7">
        <f t="shared" si="26"/>
        <v>4.9092801664873953</v>
      </c>
      <c r="P38" s="7">
        <f t="shared" si="27"/>
        <v>-0.98067946679032059</v>
      </c>
      <c r="Q38" s="7">
        <f t="shared" si="28"/>
        <v>-0.39010302133033886</v>
      </c>
      <c r="R38" s="7">
        <f t="shared" si="29"/>
        <v>0.92077121629042091</v>
      </c>
      <c r="S38" s="14">
        <f t="shared" si="30"/>
        <v>-22.960909840208792</v>
      </c>
      <c r="T38" s="7">
        <f t="shared" si="31"/>
        <v>0.19562153106407429</v>
      </c>
      <c r="U38" s="7">
        <f t="shared" si="32"/>
        <v>-0.8997509929603239</v>
      </c>
      <c r="V38" s="7">
        <f t="shared" si="33"/>
        <v>18.817746799906253</v>
      </c>
      <c r="W38" s="15">
        <f t="shared" si="34"/>
        <v>102.48227414207298</v>
      </c>
    </row>
    <row r="39" spans="1:23">
      <c r="A39" s="8">
        <v>18</v>
      </c>
      <c r="B39" s="8">
        <v>30</v>
      </c>
      <c r="C39" s="8">
        <f t="shared" si="19"/>
        <v>18.5</v>
      </c>
      <c r="D39" s="8">
        <f t="shared" si="16"/>
        <v>1</v>
      </c>
      <c r="E39" s="9">
        <f t="shared" si="17"/>
        <v>1</v>
      </c>
      <c r="F39" s="9">
        <f t="shared" si="18"/>
        <v>2018</v>
      </c>
      <c r="I39" s="3">
        <f t="shared" si="20"/>
        <v>-30.065795111070219</v>
      </c>
      <c r="J39" s="10">
        <f t="shared" si="21"/>
        <v>6575.2708333334886</v>
      </c>
      <c r="K39" s="11">
        <f t="shared" si="22"/>
        <v>0.1800211042664884</v>
      </c>
      <c r="L39" s="12">
        <f t="shared" si="23"/>
        <v>32.269010516814888</v>
      </c>
      <c r="M39" s="13">
        <f t="shared" si="24"/>
        <v>6.2503138867657064</v>
      </c>
      <c r="N39" s="14">
        <f t="shared" si="25"/>
        <v>-231.27197369996864</v>
      </c>
      <c r="O39" s="7">
        <f t="shared" si="26"/>
        <v>4.9096507773174931</v>
      </c>
      <c r="P39" s="7">
        <f t="shared" si="27"/>
        <v>-0.98060689998463535</v>
      </c>
      <c r="Q39" s="7">
        <f t="shared" si="28"/>
        <v>-0.39007415508901866</v>
      </c>
      <c r="R39" s="7">
        <f t="shared" si="29"/>
        <v>0.92078344551343239</v>
      </c>
      <c r="S39" s="14">
        <f t="shared" si="30"/>
        <v>-22.959113625486285</v>
      </c>
      <c r="T39" s="7">
        <f t="shared" si="31"/>
        <v>0.19598496805245919</v>
      </c>
      <c r="U39" s="7">
        <f t="shared" si="32"/>
        <v>-0.89968441457494686</v>
      </c>
      <c r="V39" s="7">
        <f t="shared" si="33"/>
        <v>18.81927871782608</v>
      </c>
      <c r="W39" s="15">
        <f t="shared" si="34"/>
        <v>109.97982974942369</v>
      </c>
    </row>
    <row r="40" spans="1:23">
      <c r="A40" s="8">
        <v>19</v>
      </c>
      <c r="B40" s="8">
        <v>0</v>
      </c>
      <c r="C40" s="8">
        <f t="shared" si="19"/>
        <v>19</v>
      </c>
      <c r="D40" s="8">
        <f t="shared" si="16"/>
        <v>1</v>
      </c>
      <c r="E40" s="9">
        <f t="shared" si="17"/>
        <v>1</v>
      </c>
      <c r="F40" s="9">
        <f t="shared" si="18"/>
        <v>2018</v>
      </c>
      <c r="I40" s="3">
        <f t="shared" si="20"/>
        <v>-34.615114210647754</v>
      </c>
      <c r="J40" s="10">
        <f t="shared" si="21"/>
        <v>6575.2916666665114</v>
      </c>
      <c r="K40" s="11">
        <f t="shared" si="22"/>
        <v>0.18002167465206054</v>
      </c>
      <c r="L40" s="12">
        <f t="shared" si="23"/>
        <v>39.789544724859297</v>
      </c>
      <c r="M40" s="13">
        <f t="shared" si="24"/>
        <v>6.2506722611325891</v>
      </c>
      <c r="N40" s="14">
        <f t="shared" si="25"/>
        <v>-228.75152354121684</v>
      </c>
      <c r="O40" s="7">
        <f t="shared" si="26"/>
        <v>4.910021388292142</v>
      </c>
      <c r="P40" s="7">
        <f t="shared" si="27"/>
        <v>-0.9805341984618704</v>
      </c>
      <c r="Q40" s="7">
        <f t="shared" si="28"/>
        <v>-0.39004523525879248</v>
      </c>
      <c r="R40" s="7">
        <f t="shared" si="29"/>
        <v>0.92079569636913117</v>
      </c>
      <c r="S40" s="14">
        <f t="shared" si="30"/>
        <v>-22.957314100091608</v>
      </c>
      <c r="T40" s="7">
        <f t="shared" si="31"/>
        <v>0.1963483782635784</v>
      </c>
      <c r="U40" s="7">
        <f t="shared" si="32"/>
        <v>-0.89961771258972889</v>
      </c>
      <c r="V40" s="7">
        <f t="shared" si="33"/>
        <v>18.820810595616148</v>
      </c>
      <c r="W40" s="15">
        <f t="shared" si="34"/>
        <v>117.47738579061706</v>
      </c>
    </row>
    <row r="41" spans="1:23">
      <c r="A41" s="8">
        <v>19</v>
      </c>
      <c r="B41" s="8">
        <v>30</v>
      </c>
      <c r="C41" s="8">
        <f t="shared" si="19"/>
        <v>19.5</v>
      </c>
      <c r="D41" s="8">
        <f t="shared" si="16"/>
        <v>1</v>
      </c>
      <c r="E41" s="9">
        <f t="shared" si="17"/>
        <v>1</v>
      </c>
      <c r="F41" s="9">
        <f t="shared" si="18"/>
        <v>2018</v>
      </c>
      <c r="I41" s="3">
        <f t="shared" si="20"/>
        <v>-39.102364745377088</v>
      </c>
      <c r="J41" s="10">
        <f t="shared" si="21"/>
        <v>6575.3125</v>
      </c>
      <c r="K41" s="11">
        <f t="shared" si="22"/>
        <v>0.18002224503764544</v>
      </c>
      <c r="L41" s="12">
        <f t="shared" si="23"/>
        <v>47.310079101007432</v>
      </c>
      <c r="M41" s="13">
        <f t="shared" si="24"/>
        <v>6.2510306355074858</v>
      </c>
      <c r="N41" s="14">
        <f t="shared" si="25"/>
        <v>-226.23104214440244</v>
      </c>
      <c r="O41" s="7">
        <f t="shared" si="26"/>
        <v>4.9103919994262517</v>
      </c>
      <c r="P41" s="7">
        <f t="shared" si="27"/>
        <v>-0.98046136222892111</v>
      </c>
      <c r="Q41" s="7">
        <f t="shared" si="28"/>
        <v>-0.39001626184240307</v>
      </c>
      <c r="R41" s="7">
        <f t="shared" si="29"/>
        <v>0.9208079688504428</v>
      </c>
      <c r="S41" s="14">
        <f t="shared" si="30"/>
        <v>-22.955511264325803</v>
      </c>
      <c r="T41" s="7">
        <f t="shared" si="31"/>
        <v>0.19671176166210358</v>
      </c>
      <c r="U41" s="7">
        <f t="shared" si="32"/>
        <v>-0.89955088701099606</v>
      </c>
      <c r="V41" s="7">
        <f t="shared" si="33"/>
        <v>18.822342433267711</v>
      </c>
      <c r="W41" s="15">
        <f t="shared" si="34"/>
        <v>124.97494260199176</v>
      </c>
    </row>
    <row r="42" spans="1:23">
      <c r="A42" s="8">
        <v>20</v>
      </c>
      <c r="B42" s="8">
        <v>0</v>
      </c>
      <c r="C42" s="8">
        <f t="shared" si="19"/>
        <v>20</v>
      </c>
      <c r="D42" s="8">
        <f t="shared" si="16"/>
        <v>1</v>
      </c>
      <c r="E42" s="9">
        <f t="shared" si="17"/>
        <v>1</v>
      </c>
      <c r="F42" s="9">
        <f t="shared" si="18"/>
        <v>2018</v>
      </c>
      <c r="I42" s="3">
        <f t="shared" si="20"/>
        <v>-43.461211616163574</v>
      </c>
      <c r="J42" s="10">
        <f t="shared" si="21"/>
        <v>6575.3333333334886</v>
      </c>
      <c r="K42" s="11">
        <f t="shared" si="22"/>
        <v>0.18002281542323034</v>
      </c>
      <c r="L42" s="12">
        <f t="shared" si="23"/>
        <v>54.830613477621228</v>
      </c>
      <c r="M42" s="13">
        <f t="shared" si="24"/>
        <v>6.2513890098824039</v>
      </c>
      <c r="N42" s="14">
        <f t="shared" si="25"/>
        <v>-223.71052990929104</v>
      </c>
      <c r="O42" s="7">
        <f t="shared" si="26"/>
        <v>4.910762610709889</v>
      </c>
      <c r="P42" s="7">
        <f t="shared" si="27"/>
        <v>-0.98038839129757549</v>
      </c>
      <c r="Q42" s="7">
        <f t="shared" si="28"/>
        <v>-0.38998723484453968</v>
      </c>
      <c r="R42" s="7">
        <f t="shared" si="29"/>
        <v>0.92082026294945851</v>
      </c>
      <c r="S42" s="14">
        <f t="shared" si="30"/>
        <v>-22.953705118611207</v>
      </c>
      <c r="T42" s="7">
        <f t="shared" si="31"/>
        <v>0.19707511818834972</v>
      </c>
      <c r="U42" s="7">
        <f t="shared" si="32"/>
        <v>-0.89948393784956382</v>
      </c>
      <c r="V42" s="7">
        <f t="shared" si="33"/>
        <v>18.823874230669368</v>
      </c>
      <c r="W42" s="15">
        <f t="shared" si="34"/>
        <v>132.47250001758073</v>
      </c>
    </row>
    <row r="43" spans="1:23">
      <c r="A43" s="8">
        <v>20</v>
      </c>
      <c r="B43" s="8">
        <v>30</v>
      </c>
      <c r="C43" s="8">
        <f t="shared" si="19"/>
        <v>20.5</v>
      </c>
      <c r="D43" s="8">
        <f t="shared" si="16"/>
        <v>1</v>
      </c>
      <c r="E43" s="9">
        <f t="shared" si="17"/>
        <v>1</v>
      </c>
      <c r="F43" s="9">
        <f t="shared" si="18"/>
        <v>2018</v>
      </c>
      <c r="I43" s="3">
        <f t="shared" si="20"/>
        <v>-47.608004959110694</v>
      </c>
      <c r="J43" s="10">
        <f t="shared" si="21"/>
        <v>6575.3541666665114</v>
      </c>
      <c r="K43" s="11">
        <f t="shared" si="22"/>
        <v>0.18002338580880251</v>
      </c>
      <c r="L43" s="12">
        <f t="shared" si="23"/>
        <v>62.351147685665637</v>
      </c>
      <c r="M43" s="13">
        <f t="shared" si="24"/>
        <v>6.2517473842492866</v>
      </c>
      <c r="N43" s="14">
        <f t="shared" si="25"/>
        <v>-221.18998723610542</v>
      </c>
      <c r="O43" s="7">
        <f t="shared" si="26"/>
        <v>4.9111332221330608</v>
      </c>
      <c r="P43" s="7">
        <f t="shared" si="27"/>
        <v>-0.98031528567966619</v>
      </c>
      <c r="Q43" s="7">
        <f t="shared" si="28"/>
        <v>-0.3899581542699091</v>
      </c>
      <c r="R43" s="7">
        <f t="shared" si="29"/>
        <v>0.92083257865825197</v>
      </c>
      <c r="S43" s="14">
        <f t="shared" si="30"/>
        <v>-22.951895663371474</v>
      </c>
      <c r="T43" s="7">
        <f t="shared" si="31"/>
        <v>0.19743844778257982</v>
      </c>
      <c r="U43" s="7">
        <f t="shared" si="32"/>
        <v>-0.89941686511628827</v>
      </c>
      <c r="V43" s="7">
        <f t="shared" si="33"/>
        <v>18.825405987709512</v>
      </c>
      <c r="W43" s="15">
        <f t="shared" si="34"/>
        <v>139.97005787002297</v>
      </c>
    </row>
    <row r="44" spans="1:23">
      <c r="A44" s="8">
        <v>21</v>
      </c>
      <c r="B44" s="8">
        <v>0</v>
      </c>
      <c r="C44" s="8">
        <f t="shared" si="19"/>
        <v>21</v>
      </c>
      <c r="D44" s="8">
        <f t="shared" si="16"/>
        <v>1</v>
      </c>
      <c r="E44" s="9">
        <f t="shared" si="17"/>
        <v>1</v>
      </c>
      <c r="F44" s="9">
        <f t="shared" si="18"/>
        <v>2018</v>
      </c>
      <c r="I44" s="3">
        <f t="shared" si="20"/>
        <v>-51.43478976971727</v>
      </c>
      <c r="J44" s="10">
        <f t="shared" si="21"/>
        <v>6575.375</v>
      </c>
      <c r="K44" s="11">
        <f t="shared" si="22"/>
        <v>0.18002395619438741</v>
      </c>
      <c r="L44" s="12">
        <f t="shared" si="23"/>
        <v>69.871682061813772</v>
      </c>
      <c r="M44" s="13">
        <f t="shared" si="24"/>
        <v>6.2521057586241833</v>
      </c>
      <c r="N44" s="14">
        <f t="shared" si="25"/>
        <v>-218.6694143555286</v>
      </c>
      <c r="O44" s="7">
        <f t="shared" si="26"/>
        <v>4.9115038337106949</v>
      </c>
      <c r="P44" s="7">
        <f t="shared" si="27"/>
        <v>-0.98024204538212967</v>
      </c>
      <c r="Q44" s="7">
        <f t="shared" si="28"/>
        <v>-0.38992902012127068</v>
      </c>
      <c r="R44" s="7">
        <f t="shared" si="29"/>
        <v>0.92084491596971185</v>
      </c>
      <c r="S44" s="14">
        <f t="shared" si="30"/>
        <v>-22.950082898909272</v>
      </c>
      <c r="T44" s="7">
        <f t="shared" si="31"/>
        <v>0.19780175040949163</v>
      </c>
      <c r="U44" s="7">
        <f t="shared" si="32"/>
        <v>-0.89934966881753331</v>
      </c>
      <c r="V44" s="7">
        <f t="shared" si="33"/>
        <v>18.826937704379574</v>
      </c>
      <c r="W44" s="15">
        <f t="shared" si="34"/>
        <v>147.46761649612017</v>
      </c>
    </row>
    <row r="45" spans="1:23">
      <c r="A45" s="8">
        <v>21</v>
      </c>
      <c r="B45" s="8">
        <v>30</v>
      </c>
      <c r="C45" s="8">
        <f t="shared" si="19"/>
        <v>21.5</v>
      </c>
      <c r="D45" s="8">
        <f t="shared" si="16"/>
        <v>1</v>
      </c>
      <c r="E45" s="9">
        <f t="shared" si="17"/>
        <v>1</v>
      </c>
      <c r="F45" s="9">
        <f t="shared" si="18"/>
        <v>2018</v>
      </c>
      <c r="I45" s="3">
        <f t="shared" si="20"/>
        <v>-54.802526632519111</v>
      </c>
      <c r="J45" s="10">
        <f t="shared" si="21"/>
        <v>6575.3958333334886</v>
      </c>
      <c r="K45" s="11">
        <f t="shared" si="22"/>
        <v>0.18002452657997231</v>
      </c>
      <c r="L45" s="12">
        <f t="shared" si="23"/>
        <v>77.392216437961906</v>
      </c>
      <c r="M45" s="13">
        <f t="shared" si="24"/>
        <v>6.2524641329990791</v>
      </c>
      <c r="N45" s="14">
        <f t="shared" si="25"/>
        <v>-216.14881166749882</v>
      </c>
      <c r="O45" s="7">
        <f t="shared" si="26"/>
        <v>4.91187444543284</v>
      </c>
      <c r="P45" s="7">
        <f t="shared" si="27"/>
        <v>-0.98016867041682942</v>
      </c>
      <c r="Q45" s="7">
        <f t="shared" si="28"/>
        <v>-0.38989983240334353</v>
      </c>
      <c r="R45" s="7">
        <f t="shared" si="29"/>
        <v>0.92085727487588687</v>
      </c>
      <c r="S45" s="14">
        <f t="shared" si="30"/>
        <v>-22.948266825649419</v>
      </c>
      <c r="T45" s="7">
        <f t="shared" si="31"/>
        <v>0.19816502600939673</v>
      </c>
      <c r="U45" s="7">
        <f t="shared" si="32"/>
        <v>-0.89928234896418369</v>
      </c>
      <c r="V45" s="7">
        <f t="shared" si="33"/>
        <v>18.828469380568187</v>
      </c>
      <c r="W45" s="15">
        <f t="shared" si="34"/>
        <v>154.96517572943912</v>
      </c>
    </row>
    <row r="46" spans="1:23">
      <c r="A46" s="8">
        <v>22</v>
      </c>
      <c r="B46" s="8">
        <v>0</v>
      </c>
      <c r="C46" s="8">
        <f t="shared" si="19"/>
        <v>22</v>
      </c>
      <c r="D46" s="8">
        <f t="shared" si="16"/>
        <v>1</v>
      </c>
      <c r="E46" s="9">
        <f t="shared" si="17"/>
        <v>1</v>
      </c>
      <c r="F46" s="9">
        <f t="shared" si="18"/>
        <v>2018</v>
      </c>
      <c r="I46" s="3">
        <f t="shared" si="20"/>
        <v>-57.539250840191066</v>
      </c>
      <c r="J46" s="10">
        <f t="shared" si="21"/>
        <v>6575.4166666665114</v>
      </c>
      <c r="K46" s="11">
        <f t="shared" si="22"/>
        <v>0.18002509696554447</v>
      </c>
      <c r="L46" s="12">
        <f t="shared" si="23"/>
        <v>84.912750646006316</v>
      </c>
      <c r="M46" s="13">
        <f t="shared" si="24"/>
        <v>6.2528225073659849</v>
      </c>
      <c r="N46" s="14">
        <f t="shared" si="25"/>
        <v>-213.62817957178046</v>
      </c>
      <c r="O46" s="7">
        <f t="shared" si="26"/>
        <v>4.9122450572895682</v>
      </c>
      <c r="P46" s="7">
        <f t="shared" si="27"/>
        <v>-0.98009516079565706</v>
      </c>
      <c r="Q46" s="7">
        <f t="shared" si="28"/>
        <v>-0.38987059112085798</v>
      </c>
      <c r="R46" s="7">
        <f t="shared" si="29"/>
        <v>0.92086965536881105</v>
      </c>
      <c r="S46" s="14">
        <f t="shared" si="30"/>
        <v>-22.946447444017625</v>
      </c>
      <c r="T46" s="7">
        <f t="shared" si="31"/>
        <v>0.19852827452263586</v>
      </c>
      <c r="U46" s="7">
        <f t="shared" si="32"/>
        <v>-0.89921490556714956</v>
      </c>
      <c r="V46" s="7">
        <f t="shared" si="33"/>
        <v>18.830001016164118</v>
      </c>
      <c r="W46" s="15">
        <f t="shared" si="34"/>
        <v>162.46273540354457</v>
      </c>
    </row>
    <row r="47" spans="1:23">
      <c r="A47" s="8">
        <v>22</v>
      </c>
      <c r="B47" s="8">
        <v>30</v>
      </c>
      <c r="C47" s="8">
        <f t="shared" si="19"/>
        <v>22.5</v>
      </c>
      <c r="D47" s="8">
        <f t="shared" si="16"/>
        <v>1</v>
      </c>
      <c r="E47" s="9">
        <f t="shared" si="17"/>
        <v>1</v>
      </c>
      <c r="F47" s="9">
        <f t="shared" si="18"/>
        <v>2018</v>
      </c>
      <c r="I47" s="3">
        <f t="shared" si="20"/>
        <v>-59.45281510042534</v>
      </c>
      <c r="J47" s="10">
        <f t="shared" si="21"/>
        <v>6575.4375</v>
      </c>
      <c r="K47" s="11">
        <f t="shared" si="22"/>
        <v>0.18002566735112938</v>
      </c>
      <c r="L47" s="12">
        <f t="shared" si="23"/>
        <v>92.43328502215445</v>
      </c>
      <c r="M47" s="13">
        <f t="shared" si="24"/>
        <v>6.2531808817408807</v>
      </c>
      <c r="N47" s="14">
        <f t="shared" si="25"/>
        <v>-211.10751829955402</v>
      </c>
      <c r="O47" s="7">
        <f t="shared" si="26"/>
        <v>4.9126156692957359</v>
      </c>
      <c r="P47" s="7">
        <f t="shared" si="27"/>
        <v>-0.98002151652560809</v>
      </c>
      <c r="Q47" s="7">
        <f t="shared" si="28"/>
        <v>-0.3898412962765968</v>
      </c>
      <c r="R47" s="7">
        <f t="shared" si="29"/>
        <v>0.92088205744133311</v>
      </c>
      <c r="S47" s="14">
        <f t="shared" si="30"/>
        <v>-22.944624754318639</v>
      </c>
      <c r="T47" s="7">
        <f t="shared" si="31"/>
        <v>0.19889149591384575</v>
      </c>
      <c r="U47" s="7">
        <f t="shared" si="32"/>
        <v>-0.89914733863284912</v>
      </c>
      <c r="V47" s="7">
        <f t="shared" si="33"/>
        <v>18.8315326111586</v>
      </c>
      <c r="W47" s="15">
        <f t="shared" si="34"/>
        <v>169.96029585477544</v>
      </c>
    </row>
    <row r="48" spans="1:23">
      <c r="A48" s="8">
        <v>23</v>
      </c>
      <c r="B48" s="8">
        <v>0</v>
      </c>
      <c r="C48" s="8">
        <f t="shared" si="19"/>
        <v>23</v>
      </c>
      <c r="D48" s="8">
        <f t="shared" si="16"/>
        <v>1</v>
      </c>
      <c r="E48" s="9">
        <f t="shared" si="17"/>
        <v>1</v>
      </c>
      <c r="F48" s="9">
        <f t="shared" si="18"/>
        <v>2018</v>
      </c>
      <c r="I48" s="3">
        <f t="shared" si="20"/>
        <v>-60.368815071018979</v>
      </c>
      <c r="J48" s="10">
        <f t="shared" si="21"/>
        <v>6575.4583333334886</v>
      </c>
      <c r="K48" s="11">
        <f t="shared" si="22"/>
        <v>0.18002623773671428</v>
      </c>
      <c r="L48" s="12">
        <f t="shared" si="23"/>
        <v>99.953819398768246</v>
      </c>
      <c r="M48" s="13">
        <f t="shared" si="24"/>
        <v>6.2535392561157774</v>
      </c>
      <c r="N48" s="14">
        <f t="shared" si="25"/>
        <v>-208.58682825059242</v>
      </c>
      <c r="O48" s="7">
        <f t="shared" si="26"/>
        <v>4.9129862814414178</v>
      </c>
      <c r="P48" s="7">
        <f t="shared" si="27"/>
        <v>-0.97994773761861242</v>
      </c>
      <c r="Q48" s="7">
        <f t="shared" si="28"/>
        <v>-0.38981194787530554</v>
      </c>
      <c r="R48" s="7">
        <f t="shared" si="29"/>
        <v>0.92089448108546079</v>
      </c>
      <c r="S48" s="14">
        <f t="shared" si="30"/>
        <v>-22.942798756979521</v>
      </c>
      <c r="T48" s="7">
        <f t="shared" si="31"/>
        <v>0.1992546901233774</v>
      </c>
      <c r="U48" s="7">
        <f t="shared" si="32"/>
        <v>-0.89907964817222785</v>
      </c>
      <c r="V48" s="7">
        <f t="shared" si="33"/>
        <v>18.833064165440479</v>
      </c>
      <c r="W48" s="15">
        <f t="shared" si="34"/>
        <v>177.45785691716105</v>
      </c>
    </row>
    <row r="49" spans="1:23">
      <c r="A49" s="8">
        <v>23</v>
      </c>
      <c r="B49" s="8">
        <v>30</v>
      </c>
      <c r="C49" s="8">
        <f t="shared" si="19"/>
        <v>23.5</v>
      </c>
      <c r="D49" s="8">
        <f t="shared" si="16"/>
        <v>1</v>
      </c>
      <c r="E49" s="9">
        <f t="shared" si="17"/>
        <v>1</v>
      </c>
      <c r="F49" s="9">
        <f t="shared" si="18"/>
        <v>2018</v>
      </c>
      <c r="I49" s="3">
        <f t="shared" si="20"/>
        <v>-60.18862978367882</v>
      </c>
      <c r="J49" s="10">
        <f t="shared" si="21"/>
        <v>6575.4791666665114</v>
      </c>
      <c r="K49" s="11">
        <f t="shared" si="22"/>
        <v>0.18002680812228641</v>
      </c>
      <c r="L49" s="12">
        <f t="shared" si="23"/>
        <v>107.47435360681266</v>
      </c>
      <c r="M49" s="13">
        <f t="shared" si="24"/>
        <v>6.2538976304826601</v>
      </c>
      <c r="N49" s="14">
        <f t="shared" si="25"/>
        <v>-206.06610982485702</v>
      </c>
      <c r="O49" s="7">
        <f t="shared" si="26"/>
        <v>4.9133568937166618</v>
      </c>
      <c r="P49" s="7">
        <f t="shared" si="27"/>
        <v>-0.97987382408663859</v>
      </c>
      <c r="Q49" s="7">
        <f t="shared" si="28"/>
        <v>-0.38978254592174516</v>
      </c>
      <c r="R49" s="7">
        <f t="shared" si="29"/>
        <v>0.92090692629318549</v>
      </c>
      <c r="S49" s="14">
        <f t="shared" si="30"/>
        <v>-22.94096945242849</v>
      </c>
      <c r="T49" s="7">
        <f t="shared" si="31"/>
        <v>0.19961785709156221</v>
      </c>
      <c r="U49" s="7">
        <f t="shared" si="32"/>
        <v>-0.89901183419626651</v>
      </c>
      <c r="V49" s="7">
        <f t="shared" si="33"/>
        <v>18.83459567889853</v>
      </c>
      <c r="W49" s="15">
        <f t="shared" si="34"/>
        <v>184.95541842333472</v>
      </c>
    </row>
    <row r="50" spans="1:23">
      <c r="A50" s="8">
        <v>24</v>
      </c>
      <c r="B50" s="8">
        <v>0</v>
      </c>
      <c r="C50" s="8">
        <f t="shared" si="19"/>
        <v>24</v>
      </c>
      <c r="D50" s="8">
        <f t="shared" si="16"/>
        <v>1</v>
      </c>
      <c r="E50" s="9">
        <f t="shared" si="17"/>
        <v>1</v>
      </c>
      <c r="F50" s="9">
        <f t="shared" si="18"/>
        <v>2018</v>
      </c>
      <c r="I50" s="3">
        <f t="shared" si="20"/>
        <v>-58.932446448201894</v>
      </c>
      <c r="J50" s="10">
        <f t="shared" si="21"/>
        <v>6575.5</v>
      </c>
      <c r="K50" s="11">
        <f t="shared" si="22"/>
        <v>0.18002737850787132</v>
      </c>
      <c r="L50" s="12">
        <f t="shared" si="23"/>
        <v>114.99488798296079</v>
      </c>
      <c r="M50" s="13">
        <f t="shared" si="24"/>
        <v>6.254256004857556</v>
      </c>
      <c r="N50" s="14">
        <f t="shared" si="25"/>
        <v>-203.54536325320694</v>
      </c>
      <c r="O50" s="7">
        <f t="shared" si="26"/>
        <v>4.9137275061363752</v>
      </c>
      <c r="P50" s="7">
        <f t="shared" si="27"/>
        <v>-0.97979977593671641</v>
      </c>
      <c r="Q50" s="7">
        <f t="shared" si="28"/>
        <v>-0.38975309041871203</v>
      </c>
      <c r="R50" s="7">
        <f t="shared" si="29"/>
        <v>0.92091939305732029</v>
      </c>
      <c r="S50" s="14">
        <f t="shared" si="30"/>
        <v>-22.939136840971742</v>
      </c>
      <c r="T50" s="7">
        <f t="shared" si="31"/>
        <v>0.19998099678309528</v>
      </c>
      <c r="U50" s="7">
        <f t="shared" si="32"/>
        <v>-0.89894389671141495</v>
      </c>
      <c r="V50" s="7">
        <f t="shared" si="33"/>
        <v>18.836127151524295</v>
      </c>
      <c r="W50" s="15">
        <f t="shared" si="34"/>
        <v>192.45298071009637</v>
      </c>
    </row>
    <row r="51" spans="1:23">
      <c r="A51"/>
      <c r="D51"/>
      <c r="I51" s="17"/>
      <c r="J51"/>
      <c r="K51"/>
      <c r="L51"/>
      <c r="M51"/>
      <c r="O51"/>
      <c r="P51"/>
      <c r="Q51"/>
      <c r="R51"/>
      <c r="S51"/>
      <c r="T51"/>
      <c r="U51"/>
      <c r="V51"/>
      <c r="W51"/>
    </row>
  </sheetData>
  <pageMargins left="0" right="0" top="0.39370078740157477" bottom="0.39370078740157477" header="0" footer="0"/>
  <headerFooter>
    <oddHeader>&amp;C&amp;A</oddHeader>
    <oddFooter>&amp;CSeite &amp;P</oddFooter>
  </headerFooter>
  <drawing r:id="rId1"/>
</worksheet>
</file>

<file path=docProps/app.xml><?xml version="1.0" encoding="utf-8"?>
<Properties xmlns="http://purl.oclc.org/ooxml/officeDocument/extendedProperties" xmlns:vt="http://purl.oclc.org/ooxml/officeDocument/docPropsVTypes">
  <TotalTime>205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Jürgen Giesen</cp:lastModifiedBy>
  <cp:revision>25</cp:revision>
  <dcterms:created xsi:type="dcterms:W3CDTF">2019-04-06T21:52:12Z</dcterms:created>
  <dcterms:modified xsi:type="dcterms:W3CDTF">2019-04-12T18:41:31Z</dcterms:modified>
</cp:coreProperties>
</file>